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1 - Nov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3" l="1"/>
  <c r="N17" i="3"/>
  <c r="N11" i="3"/>
  <c r="N53" i="3"/>
  <c r="N10" i="3" l="1"/>
  <c r="P57" i="2" l="1"/>
  <c r="O13" i="2"/>
  <c r="O14" i="2"/>
  <c r="L17" i="3"/>
  <c r="F11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F85" i="2"/>
  <c r="G85" i="2"/>
  <c r="H85" i="2"/>
  <c r="I85" i="2"/>
  <c r="J85" i="2"/>
  <c r="K85" i="2"/>
  <c r="L85" i="2"/>
  <c r="M85" i="2"/>
  <c r="Q85" i="2"/>
  <c r="D85" i="2"/>
  <c r="D47" i="2"/>
  <c r="E47" i="2"/>
  <c r="F47" i="2"/>
  <c r="K10" i="3"/>
  <c r="M14" i="2"/>
  <c r="L14" i="2"/>
  <c r="K22" i="2" l="1"/>
  <c r="E54" i="2"/>
  <c r="D54" i="2"/>
  <c r="I53" i="3"/>
  <c r="H53" i="3"/>
  <c r="H27" i="3"/>
  <c r="H17" i="3"/>
  <c r="H10" i="3" s="1"/>
  <c r="H11" i="3"/>
  <c r="G53" i="3"/>
  <c r="D53" i="3"/>
  <c r="E53" i="3"/>
  <c r="G63" i="2"/>
  <c r="F53" i="3"/>
  <c r="J53" i="3"/>
  <c r="K53" i="3"/>
  <c r="L53" i="3"/>
  <c r="M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P13" i="2"/>
  <c r="Q13" i="2"/>
  <c r="G14" i="2"/>
  <c r="H14" i="2"/>
  <c r="I14" i="2"/>
  <c r="K14" i="2"/>
  <c r="N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38" i="2"/>
  <c r="D28" i="2"/>
  <c r="D18" i="2"/>
  <c r="D12" i="2"/>
  <c r="R63" i="2" l="1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O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S28" i="2" s="1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J11" i="2" s="1"/>
  <c r="K18" i="2"/>
  <c r="L18" i="2"/>
  <c r="F12" i="2"/>
  <c r="G12" i="2"/>
  <c r="H12" i="2"/>
  <c r="I12" i="2"/>
  <c r="K12" i="2"/>
  <c r="L12" i="2"/>
  <c r="P11" i="2" l="1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S18" i="2" s="1"/>
  <c r="P84" i="3"/>
  <c r="M11" i="2"/>
  <c r="R12" i="2"/>
  <c r="E28" i="2"/>
  <c r="E18" i="2"/>
  <c r="R85" i="2" l="1"/>
  <c r="R11" i="2"/>
  <c r="E11" i="2"/>
  <c r="D11" i="2" l="1"/>
</calcChain>
</file>

<file path=xl/sharedStrings.xml><?xml version="1.0" encoding="utf-8"?>
<sst xmlns="http://schemas.openxmlformats.org/spreadsheetml/2006/main" count="294" uniqueCount="115">
  <si>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</si>
  <si>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</si>
  <si>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</si>
  <si>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</si>
  <si>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</si>
  <si>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</si>
  <si>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</si>
  <si>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</si>
  <si>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</si>
  <si>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</si>
  <si>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</si>
  <si>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</si>
  <si>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</si>
  <si>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</si>
  <si>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</si>
  <si>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</si>
  <si>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</si>
  <si>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</si>
  <si>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</si>
  <si>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</si>
  <si>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</si>
  <si>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</si>
  <si>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</si>
  <si>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</si>
  <si>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</si>
  <si>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</si>
  <si>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</si>
  <si>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</si>
  <si>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</si>
  <si>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</si>
  <si>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</si>
  <si>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</si>
  <si>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</si>
  <si>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</si>
  <si>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</si>
  <si>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</si>
  <si>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</si>
  <si>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</si>
  <si>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</si>
  <si>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</si>
  <si>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</si>
  <si>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</si>
  <si>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</si>
  <si>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</si>
  <si>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</si>
  <si>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</si>
  <si>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</si>
  <si>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</si>
  <si>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</si>
  <si>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</si>
  <si>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</si>
  <si>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</si>
  <si>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</si>
  <si>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</si>
  <si>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</si>
  <si>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</si>
  <si>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</si>
  <si>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</si>
  <si>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</si>
  <si>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</si>
  <si>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</si>
  <si>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</si>
  <si>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</si>
  <si>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</si>
  <si>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</si>
  <si>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</si>
  <si>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</si>
  <si>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</si>
  <si>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</si>
  <si>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</si>
  <si>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</si>
  <si>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</si>
  <si>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</si>
  <si>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</si>
  <si>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</si>
  <si>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</si>
  <si>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</si>
  <si>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</si>
  <si>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</si>
  <si>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</si>
  <si>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</si>
  <si>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</si>
  <si>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</si>
  <si>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</si>
  <si>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</si>
  <si>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</si>
  <si>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</si>
  <si>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</si>
  <si>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</si>
  <si>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</si>
  <si>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</si>
  <si>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</si>
  <si>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</si>
  <si>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</si>
  <si>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</si>
  <si>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</si>
  <si>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</si>
  <si>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</si>
  <si>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</si>
  <si>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</si>
  <si>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</si>
  <si>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</si>
  <si>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</si>
  <si>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</si>
  <si>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</si>
  <si>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</si>
  <si>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</si>
  <si>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</si>
  <si>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__________________________________________________</t>
  </si>
  <si>
    <t xml:space="preserve">Lic. Cynthia Payano </t>
  </si>
  <si>
    <t>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</si>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</sst>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  <numFmt numFmtId="168" formatCode="_-* #,##0.0_-;\-* #,##0.0_-;_-* &quot;-&quot;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3" fillId="0" borderId="14" xfId="0" applyFont="1" applyBorder="1"/>
    <xf numFmtId="166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0" fillId="0" borderId="18" xfId="0" applyBorder="1"/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3" fillId="0" borderId="1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1"/>
  <sheetViews>
    <sheetView showGridLines="0" topLeftCell="A69" workbookViewId="0">
      <selection activeCell="C1" sqref="C1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2" t="s">
        <v>98</v>
      </c>
      <c r="D3" s="63"/>
      <c r="E3" s="63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0" t="s">
        <v>99</v>
      </c>
      <c r="D4" s="61"/>
      <c r="E4" s="61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6" t="s">
        <v>100</v>
      </c>
      <c r="D5" s="67"/>
      <c r="E5" s="67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4" t="s">
        <v>76</v>
      </c>
      <c r="D6" s="65"/>
      <c r="E6" s="65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4" t="s">
        <v>77</v>
      </c>
      <c r="D7" s="65"/>
      <c r="E7" s="6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0" t="s">
        <v>107</v>
      </c>
      <c r="D9" s="51" t="s">
        <v>94</v>
      </c>
      <c r="E9" s="51" t="s">
        <v>93</v>
      </c>
      <c r="F9" s="8"/>
    </row>
    <row r="10" spans="2:16" ht="23.25" customHeight="1" x14ac:dyDescent="0.25">
      <c r="C10" s="36" t="s">
        <v>0</v>
      </c>
      <c r="D10" s="37">
        <f>+D11+D17+D27+D53</f>
        <v>1254783844.8500001</v>
      </c>
      <c r="E10" s="37"/>
      <c r="F10" s="8"/>
    </row>
    <row r="11" spans="2:16" x14ac:dyDescent="0.25">
      <c r="C11" s="38" t="s">
        <v>1</v>
      </c>
      <c r="D11" s="39">
        <f>SUM(D12:D16)</f>
        <v>924993993.26999998</v>
      </c>
      <c r="E11" s="35"/>
      <c r="F11" s="33"/>
    </row>
    <row r="12" spans="2:16" x14ac:dyDescent="0.25">
      <c r="C12" s="40" t="s">
        <v>2</v>
      </c>
      <c r="D12" s="41">
        <v>764722405.07000005</v>
      </c>
      <c r="E12" s="41"/>
      <c r="F12" s="33"/>
    </row>
    <row r="13" spans="2:16" x14ac:dyDescent="0.25">
      <c r="C13" s="40" t="s">
        <v>3</v>
      </c>
      <c r="D13" s="41">
        <v>64035549.909999996</v>
      </c>
      <c r="F13" s="33"/>
    </row>
    <row r="14" spans="2:16" x14ac:dyDescent="0.25">
      <c r="C14" s="40" t="s">
        <v>4</v>
      </c>
      <c r="D14" s="41">
        <v>0</v>
      </c>
      <c r="F14" s="33"/>
    </row>
    <row r="15" spans="2:16" x14ac:dyDescent="0.25">
      <c r="C15" s="40" t="s">
        <v>5</v>
      </c>
      <c r="D15" s="41">
        <v>158400</v>
      </c>
      <c r="F15" s="33"/>
    </row>
    <row r="16" spans="2:16" x14ac:dyDescent="0.25">
      <c r="C16" s="40" t="s">
        <v>6</v>
      </c>
      <c r="D16" s="41">
        <v>96077638.290000007</v>
      </c>
      <c r="F16" s="33"/>
    </row>
    <row r="17" spans="3:6" x14ac:dyDescent="0.25">
      <c r="C17" s="38" t="s">
        <v>7</v>
      </c>
      <c r="D17" s="39">
        <f>SUM(D18:D26)</f>
        <v>42107207.730000004</v>
      </c>
      <c r="F17" s="33"/>
    </row>
    <row r="18" spans="3:6" x14ac:dyDescent="0.25">
      <c r="C18" s="40" t="s">
        <v>8</v>
      </c>
      <c r="D18" s="41">
        <v>8525228.8599999994</v>
      </c>
      <c r="F18" s="33"/>
    </row>
    <row r="19" spans="3:6" x14ac:dyDescent="0.25">
      <c r="C19" s="40" t="s">
        <v>9</v>
      </c>
      <c r="D19" s="41">
        <v>499069</v>
      </c>
      <c r="F19" s="33"/>
    </row>
    <row r="20" spans="3:6" x14ac:dyDescent="0.25">
      <c r="C20" s="40" t="s">
        <v>10</v>
      </c>
      <c r="D20" s="41">
        <v>75600</v>
      </c>
      <c r="F20" s="33"/>
    </row>
    <row r="21" spans="3:6" x14ac:dyDescent="0.25">
      <c r="C21" s="40" t="s">
        <v>11</v>
      </c>
      <c r="D21" s="41">
        <v>750000</v>
      </c>
      <c r="F21" s="33"/>
    </row>
    <row r="22" spans="3:6" x14ac:dyDescent="0.25">
      <c r="C22" s="40" t="s">
        <v>12</v>
      </c>
      <c r="D22" s="41">
        <v>3125800</v>
      </c>
      <c r="F22" s="33"/>
    </row>
    <row r="23" spans="3:6" x14ac:dyDescent="0.25">
      <c r="C23" s="40" t="s">
        <v>13</v>
      </c>
      <c r="D23" s="41">
        <v>1393415.99</v>
      </c>
      <c r="F23" s="33"/>
    </row>
    <row r="24" spans="3:6" x14ac:dyDescent="0.25">
      <c r="C24" s="40" t="s">
        <v>14</v>
      </c>
      <c r="D24" s="41">
        <v>22297744.420000002</v>
      </c>
      <c r="F24" s="33"/>
    </row>
    <row r="25" spans="3:6" x14ac:dyDescent="0.25">
      <c r="C25" s="40" t="s">
        <v>15</v>
      </c>
      <c r="D25" s="41">
        <v>5440349.46</v>
      </c>
      <c r="F25" s="33"/>
    </row>
    <row r="26" spans="3:6" x14ac:dyDescent="0.25">
      <c r="C26" s="40" t="s">
        <v>16</v>
      </c>
      <c r="D26" s="41">
        <v>0</v>
      </c>
      <c r="F26" s="33"/>
    </row>
    <row r="27" spans="3:6" x14ac:dyDescent="0.25">
      <c r="C27" s="38" t="s">
        <v>17</v>
      </c>
      <c r="D27" s="39">
        <f>SUM(D28:D36)</f>
        <v>249464998.94</v>
      </c>
      <c r="F27" s="33"/>
    </row>
    <row r="28" spans="3:6" x14ac:dyDescent="0.25">
      <c r="C28" s="40" t="s">
        <v>18</v>
      </c>
      <c r="D28" s="41">
        <v>14615989.140000001</v>
      </c>
      <c r="F28" s="33"/>
    </row>
    <row r="29" spans="3:6" x14ac:dyDescent="0.25">
      <c r="C29" s="40" t="s">
        <v>19</v>
      </c>
      <c r="D29" s="41">
        <v>4536450.38</v>
      </c>
      <c r="F29" s="33"/>
    </row>
    <row r="30" spans="3:6" x14ac:dyDescent="0.25">
      <c r="C30" s="40" t="s">
        <v>20</v>
      </c>
      <c r="D30" s="41">
        <v>12511972.130000001</v>
      </c>
      <c r="F30" s="33"/>
    </row>
    <row r="31" spans="3:6" x14ac:dyDescent="0.25">
      <c r="C31" s="40" t="s">
        <v>21</v>
      </c>
      <c r="D31" s="41">
        <v>91883746.75</v>
      </c>
      <c r="F31" s="33"/>
    </row>
    <row r="32" spans="3:6" x14ac:dyDescent="0.25">
      <c r="C32" s="40" t="s">
        <v>22</v>
      </c>
      <c r="D32" s="41">
        <v>4481162.75</v>
      </c>
      <c r="F32" s="33"/>
    </row>
    <row r="33" spans="3:6" x14ac:dyDescent="0.25">
      <c r="C33" s="40" t="s">
        <v>23</v>
      </c>
      <c r="D33" s="41">
        <v>5368444.62</v>
      </c>
      <c r="F33" s="33"/>
    </row>
    <row r="34" spans="3:6" x14ac:dyDescent="0.25">
      <c r="C34" s="40" t="s">
        <v>24</v>
      </c>
      <c r="D34" s="41">
        <v>35800221.560000002</v>
      </c>
      <c r="F34" s="33"/>
    </row>
    <row r="35" spans="3:6" x14ac:dyDescent="0.25">
      <c r="C35" s="40" t="s">
        <v>25</v>
      </c>
      <c r="D35" s="41">
        <v>0</v>
      </c>
      <c r="F35" s="33"/>
    </row>
    <row r="36" spans="3:6" x14ac:dyDescent="0.25">
      <c r="C36" s="40" t="s">
        <v>26</v>
      </c>
      <c r="D36" s="41">
        <v>80267011.609999999</v>
      </c>
      <c r="F36" s="33"/>
    </row>
    <row r="37" spans="3:6" x14ac:dyDescent="0.25">
      <c r="C37" s="38" t="s">
        <v>27</v>
      </c>
      <c r="D37" s="39">
        <f>SUM(D38:D44)</f>
        <v>0</v>
      </c>
      <c r="F37" s="33"/>
    </row>
    <row r="38" spans="3:6" x14ac:dyDescent="0.25">
      <c r="C38" s="40" t="s">
        <v>28</v>
      </c>
      <c r="D38" s="41"/>
      <c r="F38" s="33"/>
    </row>
    <row r="39" spans="3:6" x14ac:dyDescent="0.25">
      <c r="C39" s="40" t="s">
        <v>29</v>
      </c>
      <c r="D39" s="41"/>
      <c r="F39" s="33"/>
    </row>
    <row r="40" spans="3:6" x14ac:dyDescent="0.25">
      <c r="C40" s="40" t="s">
        <v>30</v>
      </c>
      <c r="D40" s="41"/>
      <c r="F40" s="33"/>
    </row>
    <row r="41" spans="3:6" x14ac:dyDescent="0.25">
      <c r="C41" s="40" t="s">
        <v>31</v>
      </c>
      <c r="D41" s="41"/>
      <c r="F41" s="33"/>
    </row>
    <row r="42" spans="3:6" x14ac:dyDescent="0.25">
      <c r="C42" s="40" t="s">
        <v>32</v>
      </c>
      <c r="D42" s="41"/>
      <c r="F42" s="33"/>
    </row>
    <row r="43" spans="3:6" x14ac:dyDescent="0.25">
      <c r="C43" s="40" t="s">
        <v>34</v>
      </c>
      <c r="D43" s="41"/>
      <c r="F43" s="33"/>
    </row>
    <row r="44" spans="3:6" x14ac:dyDescent="0.25">
      <c r="C44" s="40" t="s">
        <v>35</v>
      </c>
      <c r="D44" s="41"/>
      <c r="F44" s="33"/>
    </row>
    <row r="45" spans="3:6" x14ac:dyDescent="0.25">
      <c r="C45" s="38" t="s">
        <v>36</v>
      </c>
      <c r="D45" s="39">
        <f>SUM(D46:D52)</f>
        <v>0</v>
      </c>
      <c r="F45" s="33"/>
    </row>
    <row r="46" spans="3:6" x14ac:dyDescent="0.25">
      <c r="C46" s="40" t="s">
        <v>37</v>
      </c>
      <c r="D46" s="41"/>
      <c r="F46" s="33"/>
    </row>
    <row r="47" spans="3:6" x14ac:dyDescent="0.25">
      <c r="C47" s="40" t="s">
        <v>38</v>
      </c>
      <c r="D47" s="41"/>
      <c r="F47" s="33"/>
    </row>
    <row r="48" spans="3:6" x14ac:dyDescent="0.25">
      <c r="C48" s="40" t="s">
        <v>39</v>
      </c>
      <c r="D48" s="41"/>
      <c r="F48" s="33"/>
    </row>
    <row r="49" spans="3:6" x14ac:dyDescent="0.25">
      <c r="C49" s="40" t="s">
        <v>40</v>
      </c>
      <c r="D49" s="41"/>
      <c r="F49" s="33"/>
    </row>
    <row r="50" spans="3:6" x14ac:dyDescent="0.25">
      <c r="C50" s="40" t="s">
        <v>101</v>
      </c>
      <c r="D50" s="41"/>
      <c r="F50" s="33"/>
    </row>
    <row r="51" spans="3:6" x14ac:dyDescent="0.25">
      <c r="C51" s="40" t="s">
        <v>41</v>
      </c>
      <c r="D51" s="41"/>
      <c r="F51" s="33"/>
    </row>
    <row r="52" spans="3:6" x14ac:dyDescent="0.25">
      <c r="C52" s="40" t="s">
        <v>42</v>
      </c>
      <c r="D52" s="41"/>
      <c r="F52" s="33"/>
    </row>
    <row r="53" spans="3:6" x14ac:dyDescent="0.25">
      <c r="C53" s="38" t="s">
        <v>43</v>
      </c>
      <c r="D53" s="39">
        <f>SUM(D54:D62)</f>
        <v>38217644.909999996</v>
      </c>
      <c r="F53" s="33"/>
    </row>
    <row r="54" spans="3:6" x14ac:dyDescent="0.25">
      <c r="C54" s="40" t="s">
        <v>44</v>
      </c>
      <c r="D54" s="41">
        <v>7188756.1699999999</v>
      </c>
      <c r="F54" s="33"/>
    </row>
    <row r="55" spans="3:6" x14ac:dyDescent="0.25">
      <c r="C55" s="40" t="s">
        <v>102</v>
      </c>
      <c r="D55" s="41">
        <v>666180</v>
      </c>
      <c r="F55" s="33"/>
    </row>
    <row r="56" spans="3:6" x14ac:dyDescent="0.25">
      <c r="C56" s="40" t="s">
        <v>46</v>
      </c>
      <c r="D56" s="41">
        <v>21403358.739999998</v>
      </c>
      <c r="F56" s="33"/>
    </row>
    <row r="57" spans="3:6" x14ac:dyDescent="0.25">
      <c r="C57" s="40" t="s">
        <v>47</v>
      </c>
      <c r="D57" s="41">
        <v>0</v>
      </c>
      <c r="F57" s="33"/>
    </row>
    <row r="58" spans="3:6" x14ac:dyDescent="0.25">
      <c r="C58" s="40" t="s">
        <v>48</v>
      </c>
      <c r="D58" s="41">
        <v>6099350</v>
      </c>
      <c r="F58" s="33"/>
    </row>
    <row r="59" spans="3:6" x14ac:dyDescent="0.25">
      <c r="C59" s="40" t="s">
        <v>49</v>
      </c>
      <c r="D59" s="41">
        <v>210000</v>
      </c>
      <c r="F59" s="33"/>
    </row>
    <row r="60" spans="3:6" x14ac:dyDescent="0.25">
      <c r="C60" s="40" t="s">
        <v>103</v>
      </c>
      <c r="D60" s="41">
        <v>2650000</v>
      </c>
      <c r="F60" s="33"/>
    </row>
    <row r="61" spans="3:6" x14ac:dyDescent="0.25">
      <c r="C61" s="40" t="s">
        <v>51</v>
      </c>
      <c r="D61" s="41">
        <v>0</v>
      </c>
      <c r="F61" s="33"/>
    </row>
    <row r="62" spans="3:6" x14ac:dyDescent="0.25">
      <c r="C62" s="40" t="s">
        <v>52</v>
      </c>
      <c r="D62" s="41">
        <v>0</v>
      </c>
      <c r="F62" s="33"/>
    </row>
    <row r="63" spans="3:6" x14ac:dyDescent="0.25">
      <c r="C63" s="38" t="s">
        <v>53</v>
      </c>
      <c r="D63" s="39">
        <f>SUM(D64:D67)</f>
        <v>0</v>
      </c>
      <c r="F63" s="33"/>
    </row>
    <row r="64" spans="3:6" x14ac:dyDescent="0.25">
      <c r="C64" s="40" t="s">
        <v>54</v>
      </c>
      <c r="D64" s="41">
        <v>0</v>
      </c>
      <c r="F64" s="33"/>
    </row>
    <row r="65" spans="3:6" x14ac:dyDescent="0.25">
      <c r="C65" s="40" t="s">
        <v>55</v>
      </c>
      <c r="D65" s="41"/>
      <c r="F65" s="33"/>
    </row>
    <row r="66" spans="3:6" x14ac:dyDescent="0.25">
      <c r="C66" s="40" t="s">
        <v>56</v>
      </c>
      <c r="D66" s="41"/>
      <c r="F66" s="33"/>
    </row>
    <row r="67" spans="3:6" x14ac:dyDescent="0.25">
      <c r="C67" s="40" t="s">
        <v>57</v>
      </c>
      <c r="D67" s="41"/>
      <c r="F67" s="33"/>
    </row>
    <row r="68" spans="3:6" x14ac:dyDescent="0.25">
      <c r="C68" s="38" t="s">
        <v>58</v>
      </c>
      <c r="D68" s="39">
        <f>SUM(D69:D70)</f>
        <v>0</v>
      </c>
      <c r="F68" s="33"/>
    </row>
    <row r="69" spans="3:6" x14ac:dyDescent="0.25">
      <c r="C69" s="40" t="s">
        <v>59</v>
      </c>
      <c r="D69" s="41"/>
      <c r="F69" s="33"/>
    </row>
    <row r="70" spans="3:6" x14ac:dyDescent="0.25">
      <c r="C70" s="40" t="s">
        <v>60</v>
      </c>
      <c r="D70" s="41"/>
      <c r="F70" s="33"/>
    </row>
    <row r="71" spans="3:6" x14ac:dyDescent="0.25">
      <c r="C71" s="38" t="s">
        <v>61</v>
      </c>
      <c r="D71" s="39">
        <f>SUM(D72:D74)</f>
        <v>0</v>
      </c>
      <c r="F71" s="33"/>
    </row>
    <row r="72" spans="3:6" x14ac:dyDescent="0.25">
      <c r="C72" s="40" t="s">
        <v>62</v>
      </c>
      <c r="D72" s="41"/>
      <c r="F72" s="33"/>
    </row>
    <row r="73" spans="3:6" x14ac:dyDescent="0.25">
      <c r="C73" s="40" t="s">
        <v>63</v>
      </c>
      <c r="D73" s="41"/>
      <c r="F73" s="33"/>
    </row>
    <row r="74" spans="3:6" x14ac:dyDescent="0.25">
      <c r="C74" s="40" t="s">
        <v>64</v>
      </c>
      <c r="D74" s="41"/>
      <c r="F74" s="33"/>
    </row>
    <row r="75" spans="3:6" x14ac:dyDescent="0.25">
      <c r="C75" s="42" t="s">
        <v>104</v>
      </c>
      <c r="D75" s="43">
        <f>D11+D17+D27+D37+D45+D53+D63+D68+D71</f>
        <v>1254783844.8500001</v>
      </c>
      <c r="E75" s="44"/>
      <c r="F75" s="33"/>
    </row>
    <row r="76" spans="3:6" x14ac:dyDescent="0.25">
      <c r="C76" s="45"/>
      <c r="D76" s="41"/>
      <c r="F76" s="33"/>
    </row>
    <row r="77" spans="3:6" x14ac:dyDescent="0.25">
      <c r="C77" s="36" t="s">
        <v>67</v>
      </c>
      <c r="D77" s="46"/>
      <c r="F77" s="33"/>
    </row>
    <row r="78" spans="3:6" x14ac:dyDescent="0.25">
      <c r="C78" s="38" t="s">
        <v>68</v>
      </c>
      <c r="D78" s="47"/>
      <c r="F78" s="33"/>
    </row>
    <row r="79" spans="3:6" x14ac:dyDescent="0.25">
      <c r="C79" s="40" t="s">
        <v>69</v>
      </c>
      <c r="D79" s="41"/>
      <c r="F79" s="33"/>
    </row>
    <row r="80" spans="3:6" x14ac:dyDescent="0.25">
      <c r="C80" s="40" t="s">
        <v>70</v>
      </c>
      <c r="D80" s="41"/>
      <c r="F80" s="33"/>
    </row>
    <row r="81" spans="3:6" x14ac:dyDescent="0.25">
      <c r="C81" s="38" t="s">
        <v>71</v>
      </c>
      <c r="D81" s="47"/>
      <c r="F81" s="33"/>
    </row>
    <row r="82" spans="3:6" x14ac:dyDescent="0.25">
      <c r="C82" s="40" t="s">
        <v>72</v>
      </c>
      <c r="D82" s="41"/>
      <c r="F82" s="33"/>
    </row>
    <row r="83" spans="3:6" x14ac:dyDescent="0.25">
      <c r="C83" s="40" t="s">
        <v>73</v>
      </c>
      <c r="D83" s="41"/>
      <c r="F83" s="33"/>
    </row>
    <row r="84" spans="3:6" x14ac:dyDescent="0.25">
      <c r="C84" s="38" t="s">
        <v>74</v>
      </c>
      <c r="D84" s="47"/>
      <c r="F84" s="33"/>
    </row>
    <row r="85" spans="3:6" x14ac:dyDescent="0.25">
      <c r="C85" s="40" t="s">
        <v>75</v>
      </c>
      <c r="D85" s="41"/>
      <c r="F85" s="33"/>
    </row>
    <row r="86" spans="3:6" x14ac:dyDescent="0.25">
      <c r="C86" s="42" t="s">
        <v>105</v>
      </c>
      <c r="D86" s="44"/>
      <c r="E86" s="44"/>
      <c r="F86" s="33"/>
    </row>
    <row r="88" spans="3:6" ht="15.75" x14ac:dyDescent="0.25">
      <c r="C88" s="48" t="s">
        <v>106</v>
      </c>
      <c r="D88" s="49">
        <f>D75+D86</f>
        <v>1254783844.8500001</v>
      </c>
      <c r="E88" s="49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  <row r="99" spans="3:5" x14ac:dyDescent="0.25">
      <c r="C99" s="57" t="s">
        <v>108</v>
      </c>
      <c r="D99" s="57"/>
      <c r="E99" s="57"/>
    </row>
    <row r="100" spans="3:5" ht="21" x14ac:dyDescent="0.35">
      <c r="C100" s="58" t="s">
        <v>109</v>
      </c>
      <c r="D100" s="58"/>
      <c r="E100" s="58"/>
    </row>
    <row r="101" spans="3:5" ht="21" x14ac:dyDescent="0.35">
      <c r="C101" s="59" t="s">
        <v>110</v>
      </c>
      <c r="D101" s="59"/>
      <c r="E101" s="59"/>
    </row>
  </sheetData>
  <mergeCells count="8">
    <mergeCell ref="C99:E99"/>
    <mergeCell ref="C100:E100"/>
    <mergeCell ref="C101:E101"/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7"/>
  <sheetViews>
    <sheetView showGridLines="0" tabSelected="1" topLeftCell="C82" workbookViewId="0">
      <selection activeCell="L98" sqref="L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0" t="s">
        <v>99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19" ht="15.75" x14ac:dyDescent="0.25">
      <c r="C5" s="66" t="s">
        <v>100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72" t="s">
        <v>66</v>
      </c>
      <c r="D9" s="73" t="s">
        <v>94</v>
      </c>
      <c r="E9" s="73" t="s">
        <v>93</v>
      </c>
      <c r="F9" s="69" t="s">
        <v>91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</row>
    <row r="10" spans="3:19" x14ac:dyDescent="0.25">
      <c r="C10" s="72"/>
      <c r="D10" s="74"/>
      <c r="E10" s="74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5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78743688.109999985</v>
      </c>
      <c r="M11" s="4">
        <f>+M12+M18+M28+M54</f>
        <v>92112489.98999998</v>
      </c>
      <c r="N11" s="4">
        <f t="shared" ref="N11" si="1">+N12+N18+N28+N54</f>
        <v>81964432.060000002</v>
      </c>
      <c r="O11" s="4">
        <f t="shared" ref="O11" si="2">+O12+O18+O28+O54</f>
        <v>73303298.50999999</v>
      </c>
      <c r="P11" s="4">
        <f t="shared" ref="P11" si="3">+P12+P18+P28+P54</f>
        <v>145115205.91</v>
      </c>
      <c r="Q11" s="4">
        <f t="shared" ref="Q11" si="4">+Q12+Q18+Q28+Q54</f>
        <v>0</v>
      </c>
      <c r="R11" s="30">
        <f>SUM(F11:Q11)</f>
        <v>918100757.76000011</v>
      </c>
      <c r="S11" s="32"/>
    </row>
    <row r="12" spans="3:19" x14ac:dyDescent="0.25">
      <c r="C12" s="3" t="s">
        <v>1</v>
      </c>
      <c r="D12" s="39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5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51553326.859999992</v>
      </c>
      <c r="M12" s="4">
        <f t="shared" ref="M12" si="6">SUM(M13:M17)</f>
        <v>69399469.989999995</v>
      </c>
      <c r="N12" s="4">
        <f t="shared" ref="N12" si="7">SUM(N13:N17)</f>
        <v>51497369</v>
      </c>
      <c r="O12" s="4">
        <f t="shared" ref="O12" si="8">SUM(O13:O17)</f>
        <v>51337124.329999998</v>
      </c>
      <c r="P12" s="4">
        <f>SUM(P13:P17)</f>
        <v>94126925.859999999</v>
      </c>
      <c r="Q12" s="4">
        <f t="shared" ref="Q12" si="9">SUM(Q13:Q17)</f>
        <v>0</v>
      </c>
      <c r="R12" s="30">
        <f>SUM(F12:Q12)</f>
        <v>646628499.19000006</v>
      </c>
      <c r="S12" s="32"/>
    </row>
    <row r="13" spans="3:19" x14ac:dyDescent="0.25">
      <c r="C13" s="5" t="s">
        <v>2</v>
      </c>
      <c r="D13" s="41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44101066.909999996</v>
      </c>
      <c r="M13" s="28">
        <f>+'P3 Ejecucion '!K12</f>
        <v>43376379.229999997</v>
      </c>
      <c r="N13" s="28">
        <f>+'P3 Ejecucion '!L12</f>
        <v>43993008.149999999</v>
      </c>
      <c r="O13" s="28">
        <f>+'P3 Ejecucion '!M12</f>
        <v>44147168.920000002</v>
      </c>
      <c r="P13" s="28">
        <f>+'P3 Ejecucion '!N12</f>
        <v>86918524.859999999</v>
      </c>
      <c r="Q13" s="28">
        <f>+'P3 Ejecucion '!O12</f>
        <v>0</v>
      </c>
      <c r="R13" s="32">
        <f>SUM(F13:Q13)</f>
        <v>529049927.13000005</v>
      </c>
      <c r="S13" s="32"/>
    </row>
    <row r="14" spans="3:19" x14ac:dyDescent="0.25">
      <c r="C14" s="5" t="s">
        <v>3</v>
      </c>
      <c r="D14" s="41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773416.66</v>
      </c>
      <c r="M14" s="28">
        <f>+'P3 Ejecucion '!K13</f>
        <v>19393131.890000001</v>
      </c>
      <c r="N14" s="28">
        <f>+'P3 Ejecucion '!L13</f>
        <v>797660</v>
      </c>
      <c r="O14" s="28">
        <f>+'P3 Ejecucion '!M13</f>
        <v>513160</v>
      </c>
      <c r="P14" s="28">
        <f>+'P3 Ejecucion '!N13</f>
        <v>564424.66</v>
      </c>
      <c r="Q14" s="28">
        <f>+'P3 Ejecucion '!O13</f>
        <v>0</v>
      </c>
      <c r="R14" s="32">
        <f t="shared" ref="R14:R17" si="10">SUM(F14:Q14)</f>
        <v>43638359.390000001</v>
      </c>
      <c r="S14" s="32"/>
    </row>
    <row r="15" spans="3:19" x14ac:dyDescent="0.25">
      <c r="C15" s="5" t="s">
        <v>4</v>
      </c>
      <c r="D15" s="41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1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1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6678843.29</v>
      </c>
      <c r="M17" s="28">
        <f>+'P3 Ejecucion '!K16</f>
        <v>6629958.8700000001</v>
      </c>
      <c r="N17" s="28">
        <f>+'P3 Ejecucion '!L16</f>
        <v>6706700.8499999996</v>
      </c>
      <c r="O17" s="28">
        <f>+'P3 Ejecucion '!M16</f>
        <v>6676795.4100000001</v>
      </c>
      <c r="P17" s="28">
        <f>+'P3 Ejecucion '!N16</f>
        <v>6643976.3399999999</v>
      </c>
      <c r="Q17" s="28">
        <f>+'P3 Ejecucion '!O16</f>
        <v>0</v>
      </c>
      <c r="R17" s="32">
        <f t="shared" si="10"/>
        <v>73934212.670000002</v>
      </c>
      <c r="S17" s="32"/>
    </row>
    <row r="18" spans="3:19" x14ac:dyDescent="0.25">
      <c r="C18" s="3" t="s">
        <v>7</v>
      </c>
      <c r="D18" s="39">
        <f>SUM(D19:D27)</f>
        <v>42107207.730000004</v>
      </c>
      <c r="E18" s="4">
        <f>SUM(E19:E27)</f>
        <v>0</v>
      </c>
      <c r="F18" s="35">
        <f t="shared" ref="F18:L18" si="11">SUM(F19:F27)</f>
        <v>853673.73</v>
      </c>
      <c r="G18" s="35">
        <f t="shared" si="11"/>
        <v>1014655.56</v>
      </c>
      <c r="H18" s="35">
        <f t="shared" si="11"/>
        <v>2692179.9800000004</v>
      </c>
      <c r="I18" s="35">
        <f t="shared" si="11"/>
        <v>2251276.7599999998</v>
      </c>
      <c r="J18" s="35">
        <f t="shared" si="11"/>
        <v>3442317.24</v>
      </c>
      <c r="K18" s="35">
        <f t="shared" si="11"/>
        <v>2810261.8899999997</v>
      </c>
      <c r="L18" s="35">
        <f t="shared" si="11"/>
        <v>1826381.19</v>
      </c>
      <c r="M18" s="35">
        <f t="shared" ref="M18" si="12">SUM(M19:M27)</f>
        <v>3196610.6799999997</v>
      </c>
      <c r="N18" s="35">
        <f t="shared" ref="N18" si="13">SUM(N19:N27)</f>
        <v>3412254.64</v>
      </c>
      <c r="O18" s="35">
        <f t="shared" ref="O18" si="14">SUM(O19:O27)</f>
        <v>3318792.7199999997</v>
      </c>
      <c r="P18" s="35">
        <f t="shared" ref="P18" si="15">SUM(P19:P27)</f>
        <v>3847382.4</v>
      </c>
      <c r="Q18" s="35">
        <f t="shared" ref="Q18" si="16">SUM(Q19:Q27)</f>
        <v>0</v>
      </c>
      <c r="R18" s="35">
        <f>SUM(F18:Q18)</f>
        <v>28665786.789999999</v>
      </c>
      <c r="S18" s="32">
        <f>+R18-'P3 Ejecucion '!P17</f>
        <v>0</v>
      </c>
    </row>
    <row r="19" spans="3:19" x14ac:dyDescent="0.25">
      <c r="C19" s="5" t="s">
        <v>8</v>
      </c>
      <c r="D19" s="41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200000</v>
      </c>
      <c r="M19" s="28">
        <f>+'P3 Ejecucion '!K18</f>
        <v>729169.83</v>
      </c>
      <c r="N19" s="28">
        <f>+'P3 Ejecucion '!L18</f>
        <v>601413.43000000005</v>
      </c>
      <c r="O19" s="28">
        <f>+'P3 Ejecucion '!M18</f>
        <v>616863.37</v>
      </c>
      <c r="P19" s="28">
        <f>+'P3 Ejecucion '!N18</f>
        <v>307445.90000000002</v>
      </c>
      <c r="Q19" s="28">
        <f>+'P3 Ejecucion '!O18</f>
        <v>0</v>
      </c>
      <c r="R19" s="32">
        <f>SUM(F19:Q19)</f>
        <v>6069239.71</v>
      </c>
      <c r="S19" s="32"/>
    </row>
    <row r="20" spans="3:19" x14ac:dyDescent="0.25">
      <c r="C20" s="5" t="s">
        <v>9</v>
      </c>
      <c r="D20" s="41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60180</v>
      </c>
      <c r="M20" s="28">
        <f>+'P3 Ejecucion '!K19</f>
        <v>132396</v>
      </c>
      <c r="N20" s="28">
        <f>+'P3 Ejecucion '!L19</f>
        <v>0</v>
      </c>
      <c r="O20" s="28">
        <f>+'P3 Ejecucion '!M19</f>
        <v>0</v>
      </c>
      <c r="P20" s="28">
        <f>+'P3 Ejecucion '!N19</f>
        <v>25960</v>
      </c>
      <c r="Q20" s="28">
        <f>+'P3 Ejecucion '!O19</f>
        <v>0</v>
      </c>
      <c r="R20" s="32">
        <f t="shared" ref="R20:R27" si="17">SUM(F20:Q20)</f>
        <v>430859</v>
      </c>
      <c r="S20" s="32"/>
    </row>
    <row r="21" spans="3:19" x14ac:dyDescent="0.25">
      <c r="C21" s="5" t="s">
        <v>10</v>
      </c>
      <c r="D21" s="41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1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210000</v>
      </c>
      <c r="M22" s="28">
        <f>+'P3 Ejecucion '!K21</f>
        <v>126284</v>
      </c>
      <c r="N22" s="28">
        <f>+'P3 Ejecucion '!L21</f>
        <v>142668</v>
      </c>
      <c r="O22" s="28">
        <f>+'P3 Ejecucion '!M21</f>
        <v>120000</v>
      </c>
      <c r="P22" s="28">
        <f>+'P3 Ejecucion '!N21</f>
        <v>16284</v>
      </c>
      <c r="Q22" s="28">
        <f>+'P3 Ejecucion '!O21</f>
        <v>0</v>
      </c>
      <c r="R22" s="32">
        <f>SUM(F22:Q22)</f>
        <v>1029025.89</v>
      </c>
      <c r="S22" s="32"/>
    </row>
    <row r="23" spans="3:19" x14ac:dyDescent="0.25">
      <c r="C23" s="5" t="s">
        <v>12</v>
      </c>
      <c r="D23" s="41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270169.84999999998</v>
      </c>
      <c r="M23" s="28">
        <f>+'P3 Ejecucion '!K22</f>
        <v>223545.1</v>
      </c>
      <c r="N23" s="28">
        <f>+'P3 Ejecucion '!L22</f>
        <v>232512.16</v>
      </c>
      <c r="O23" s="28">
        <f>+'P3 Ejecucion '!M22</f>
        <v>40881.1</v>
      </c>
      <c r="P23" s="28">
        <f>+'P3 Ejecucion '!N22</f>
        <v>780148.5</v>
      </c>
      <c r="Q23" s="28">
        <f>+'P3 Ejecucion '!O22</f>
        <v>0</v>
      </c>
      <c r="R23" s="32">
        <f t="shared" si="17"/>
        <v>3070243.8300000005</v>
      </c>
      <c r="S23" s="32"/>
    </row>
    <row r="24" spans="3:19" x14ac:dyDescent="0.25">
      <c r="C24" s="5" t="s">
        <v>13</v>
      </c>
      <c r="D24" s="41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1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871807.6</v>
      </c>
      <c r="M25" s="28">
        <f>+'P3 Ejecucion '!K24</f>
        <v>1914415.75</v>
      </c>
      <c r="N25" s="28">
        <f>+'P3 Ejecucion '!L24</f>
        <v>699028.92</v>
      </c>
      <c r="O25" s="28">
        <f>+'P3 Ejecucion '!M24</f>
        <v>749572.25</v>
      </c>
      <c r="P25" s="28">
        <f>+'P3 Ejecucion '!N24</f>
        <v>1693097.4</v>
      </c>
      <c r="Q25" s="28">
        <f>+'P3 Ejecucion '!O24</f>
        <v>0</v>
      </c>
      <c r="R25" s="32">
        <f t="shared" si="17"/>
        <v>10196833.299999999</v>
      </c>
      <c r="S25" s="32"/>
    </row>
    <row r="26" spans="3:19" x14ac:dyDescent="0.25">
      <c r="C26" s="5" t="s">
        <v>15</v>
      </c>
      <c r="D26" s="41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214223.74</v>
      </c>
      <c r="M26" s="28">
        <f>+'P3 Ejecucion '!K25</f>
        <v>70800</v>
      </c>
      <c r="N26" s="28">
        <f>+'P3 Ejecucion '!L25</f>
        <v>1709492.13</v>
      </c>
      <c r="O26" s="28">
        <f>+'P3 Ejecucion '!M25</f>
        <v>1276966.5</v>
      </c>
      <c r="P26" s="28">
        <f>+'P3 Ejecucion '!N25</f>
        <v>1024446.6</v>
      </c>
      <c r="Q26" s="28">
        <f>+'P3 Ejecucion '!O25</f>
        <v>0</v>
      </c>
      <c r="R26" s="32">
        <f t="shared" si="17"/>
        <v>5257818.5199999996</v>
      </c>
      <c r="S26" s="32"/>
    </row>
    <row r="27" spans="3:19" x14ac:dyDescent="0.25">
      <c r="C27" s="5" t="s">
        <v>16</v>
      </c>
      <c r="D27" s="41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27140</v>
      </c>
      <c r="O27" s="28">
        <f>+'P3 Ejecucion '!M26</f>
        <v>514509.5</v>
      </c>
      <c r="P27" s="28">
        <f>+'P3 Ejecucion '!N26</f>
        <v>0</v>
      </c>
      <c r="Q27" s="28">
        <f>+'P3 Ejecucion '!O26</f>
        <v>0</v>
      </c>
      <c r="R27" s="32">
        <f t="shared" si="17"/>
        <v>1186781.5</v>
      </c>
      <c r="S27" s="32"/>
    </row>
    <row r="28" spans="3:19" x14ac:dyDescent="0.25">
      <c r="C28" s="3" t="s">
        <v>17</v>
      </c>
      <c r="D28" s="39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23390097.119999997</v>
      </c>
      <c r="M28" s="4">
        <f t="shared" si="18"/>
        <v>18947322.109999999</v>
      </c>
      <c r="N28" s="4">
        <f t="shared" si="18"/>
        <v>25873899.5</v>
      </c>
      <c r="O28" s="4">
        <f t="shared" si="18"/>
        <v>17001972.16</v>
      </c>
      <c r="P28" s="4">
        <f t="shared" si="18"/>
        <v>42901325.119999997</v>
      </c>
      <c r="Q28" s="4">
        <f t="shared" si="18"/>
        <v>0</v>
      </c>
      <c r="R28" s="30">
        <f>SUM(F28:Q28)</f>
        <v>230452049.01000002</v>
      </c>
      <c r="S28" s="32">
        <f>+R28-'P3 Ejecucion '!P27</f>
        <v>0</v>
      </c>
    </row>
    <row r="29" spans="3:19" x14ac:dyDescent="0.25">
      <c r="C29" s="5" t="s">
        <v>18</v>
      </c>
      <c r="D29" s="41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1127690.3</v>
      </c>
      <c r="M29" s="28">
        <f>+'P3 Ejecucion '!K28</f>
        <v>1025266.72</v>
      </c>
      <c r="N29" s="28">
        <f>+'P3 Ejecucion '!L28</f>
        <v>1800179.77</v>
      </c>
      <c r="O29" s="28">
        <f>+'P3 Ejecucion '!M28</f>
        <v>1459135.44</v>
      </c>
      <c r="P29" s="28">
        <f>+'P3 Ejecucion '!N28</f>
        <v>2348310.23</v>
      </c>
      <c r="Q29" s="28">
        <f>+'P3 Ejecucion '!O28</f>
        <v>0</v>
      </c>
      <c r="R29" s="32">
        <f>SUM(F29:Q29)</f>
        <v>15765593.5</v>
      </c>
      <c r="S29" s="32"/>
    </row>
    <row r="30" spans="3:19" x14ac:dyDescent="0.25">
      <c r="C30" s="5" t="s">
        <v>19</v>
      </c>
      <c r="D30" s="41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610136.69999999995</v>
      </c>
      <c r="M30" s="28">
        <f>+'P3 Ejecucion '!K29</f>
        <v>0</v>
      </c>
      <c r="N30" s="28">
        <f>+'P3 Ejecucion '!L29</f>
        <v>696200</v>
      </c>
      <c r="O30" s="28">
        <f>+'P3 Ejecucion '!M29</f>
        <v>201072</v>
      </c>
      <c r="P30" s="28">
        <f>+'P3 Ejecucion '!N29</f>
        <v>177944</v>
      </c>
      <c r="Q30" s="28">
        <f>+'P3 Ejecucion '!O29</f>
        <v>0</v>
      </c>
      <c r="R30" s="32">
        <f t="shared" ref="R30:R36" si="19">SUM(F30:Q30)</f>
        <v>2865261.1399999997</v>
      </c>
      <c r="S30" s="32"/>
    </row>
    <row r="31" spans="3:19" x14ac:dyDescent="0.25">
      <c r="C31" s="5" t="s">
        <v>20</v>
      </c>
      <c r="D31" s="41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496190</v>
      </c>
      <c r="M31" s="28">
        <f>+'P3 Ejecucion '!K30</f>
        <v>1347541.12</v>
      </c>
      <c r="N31" s="28">
        <f>+'P3 Ejecucion '!L30</f>
        <v>530447.76</v>
      </c>
      <c r="O31" s="28">
        <f>+'P3 Ejecucion '!M30</f>
        <v>573331.13</v>
      </c>
      <c r="P31" s="28">
        <f>+'P3 Ejecucion '!N30</f>
        <v>952732</v>
      </c>
      <c r="Q31" s="28">
        <f>+'P3 Ejecucion '!O30</f>
        <v>0</v>
      </c>
      <c r="R31" s="32">
        <f t="shared" si="19"/>
        <v>6521088.6299999999</v>
      </c>
      <c r="S31" s="32"/>
    </row>
    <row r="32" spans="3:19" x14ac:dyDescent="0.25">
      <c r="C32" s="5" t="s">
        <v>21</v>
      </c>
      <c r="D32" s="41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7909961.2199999997</v>
      </c>
      <c r="L32" s="28">
        <f>+'P3 Ejecucion '!J31</f>
        <v>9684993.6600000001</v>
      </c>
      <c r="M32" s="28">
        <f>+'P3 Ejecucion '!K31</f>
        <v>5892291.4000000004</v>
      </c>
      <c r="N32" s="28">
        <f>+'P3 Ejecucion '!L31</f>
        <v>8435430.0600000005</v>
      </c>
      <c r="O32" s="28">
        <f>+'P3 Ejecucion '!M31</f>
        <v>4752077</v>
      </c>
      <c r="P32" s="28">
        <f>+'P3 Ejecucion '!N31</f>
        <v>16369884.720000001</v>
      </c>
      <c r="Q32" s="28">
        <f>+'P3 Ejecucion '!O31</f>
        <v>0</v>
      </c>
      <c r="R32" s="32">
        <f t="shared" si="19"/>
        <v>79057613.160000011</v>
      </c>
      <c r="S32" s="32"/>
    </row>
    <row r="33" spans="3:19" x14ac:dyDescent="0.25">
      <c r="C33" s="5" t="s">
        <v>22</v>
      </c>
      <c r="D33" s="41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646765.67000000004</v>
      </c>
      <c r="M33" s="28">
        <f>+'P3 Ejecucion '!K32</f>
        <v>1368.8</v>
      </c>
      <c r="N33" s="28">
        <f>+'P3 Ejecucion '!L32</f>
        <v>38114</v>
      </c>
      <c r="O33" s="28">
        <f>+'P3 Ejecucion '!M32</f>
        <v>27200</v>
      </c>
      <c r="P33" s="28">
        <f>+'P3 Ejecucion '!N32</f>
        <v>144235.20000000001</v>
      </c>
      <c r="Q33" s="28">
        <f>+'P3 Ejecucion '!O32</f>
        <v>0</v>
      </c>
      <c r="R33" s="32">
        <f t="shared" si="19"/>
        <v>1326369.7</v>
      </c>
      <c r="S33" s="32"/>
    </row>
    <row r="34" spans="3:19" x14ac:dyDescent="0.25">
      <c r="C34" s="5" t="s">
        <v>23</v>
      </c>
      <c r="D34" s="41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28112.080000000002</v>
      </c>
      <c r="M34" s="28">
        <f>+'P3 Ejecucion '!K33</f>
        <v>15395.46</v>
      </c>
      <c r="N34" s="28">
        <f>+'P3 Ejecucion '!L33</f>
        <v>259332.8</v>
      </c>
      <c r="O34" s="28">
        <f>+'P3 Ejecucion '!M33</f>
        <v>37075.4</v>
      </c>
      <c r="P34" s="28">
        <f>+'P3 Ejecucion '!N33</f>
        <v>130018.46</v>
      </c>
      <c r="Q34" s="28">
        <f>+'P3 Ejecucion '!O33</f>
        <v>0</v>
      </c>
      <c r="R34" s="32">
        <f t="shared" si="19"/>
        <v>1336434.1899999997</v>
      </c>
      <c r="S34" s="32"/>
    </row>
    <row r="35" spans="3:19" x14ac:dyDescent="0.25">
      <c r="C35" s="5" t="s">
        <v>24</v>
      </c>
      <c r="D35" s="41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3603985.11</v>
      </c>
      <c r="M35" s="28">
        <f>+'P3 Ejecucion '!K34</f>
        <v>2180391.21</v>
      </c>
      <c r="N35" s="28">
        <f>+'P3 Ejecucion '!L34</f>
        <v>6281913.4800000004</v>
      </c>
      <c r="O35" s="28">
        <f>+'P3 Ejecucion '!M34</f>
        <v>2935778.77</v>
      </c>
      <c r="P35" s="28">
        <f>+'P3 Ejecucion '!N34</f>
        <v>7340847.0899999999</v>
      </c>
      <c r="Q35" s="28">
        <f>+'P3 Ejecucion '!O34</f>
        <v>0</v>
      </c>
      <c r="R35" s="32">
        <f t="shared" si="19"/>
        <v>44007106.629999995</v>
      </c>
      <c r="S35" s="32"/>
    </row>
    <row r="36" spans="3:19" x14ac:dyDescent="0.25">
      <c r="C36" s="5" t="s">
        <v>25</v>
      </c>
      <c r="D36" s="41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1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7192223.5999999996</v>
      </c>
      <c r="M37" s="28">
        <f>+'P3 Ejecucion '!K36</f>
        <v>8485067.4000000004</v>
      </c>
      <c r="N37" s="28">
        <f>+'P3 Ejecucion '!L36</f>
        <v>7832281.6299999999</v>
      </c>
      <c r="O37" s="28">
        <f>+'P3 Ejecucion '!M36</f>
        <v>7016302.4199999999</v>
      </c>
      <c r="P37" s="28">
        <f>+'P3 Ejecucion '!N36</f>
        <v>15437353.42</v>
      </c>
      <c r="Q37" s="28">
        <f>+'P3 Ejecucion '!O36</f>
        <v>0</v>
      </c>
      <c r="R37" s="32">
        <f>SUM(F37:Q37)</f>
        <v>79572582.060000002</v>
      </c>
      <c r="S37" s="32"/>
    </row>
    <row r="38" spans="3:19" x14ac:dyDescent="0.25">
      <c r="C38" s="3" t="s">
        <v>27</v>
      </c>
      <c r="D38" s="39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1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1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1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1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1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1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1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39"/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">
        <f>SUM(D48:D53)</f>
        <v>0</v>
      </c>
      <c r="E47" s="4">
        <f t="shared" ref="E47" si="23">SUM(E48:E53)</f>
        <v>0</v>
      </c>
      <c r="F47" s="4">
        <f>SUM(F48:F53)</f>
        <v>0</v>
      </c>
      <c r="G47" s="4">
        <f t="shared" ref="G47:K47" si="24">SUM(G48:G53)</f>
        <v>0</v>
      </c>
      <c r="H47" s="4">
        <f t="shared" si="24"/>
        <v>0</v>
      </c>
      <c r="I47" s="4">
        <f t="shared" si="24"/>
        <v>0</v>
      </c>
      <c r="J47" s="4">
        <f t="shared" si="24"/>
        <v>0</v>
      </c>
      <c r="K47" s="4">
        <f t="shared" si="24"/>
        <v>0</v>
      </c>
      <c r="L47" s="4">
        <f t="shared" ref="L47:Q47" si="25">SUM(L48:L53)</f>
        <v>0</v>
      </c>
      <c r="M47" s="4">
        <f t="shared" si="25"/>
        <v>0</v>
      </c>
      <c r="N47" s="4">
        <f t="shared" si="25"/>
        <v>0</v>
      </c>
      <c r="O47" s="4">
        <f t="shared" si="25"/>
        <v>0</v>
      </c>
      <c r="P47" s="4">
        <f t="shared" si="25"/>
        <v>0</v>
      </c>
      <c r="Q47" s="4">
        <f t="shared" si="25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1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1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1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1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1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1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39">
        <f>SUM(D55:D63)</f>
        <v>38217644.909999996</v>
      </c>
      <c r="E54" s="4">
        <f>SUM(E55:E63)</f>
        <v>0</v>
      </c>
      <c r="F54" s="4">
        <f t="shared" ref="F54:Q54" si="26">SUM(F55:F63)</f>
        <v>0</v>
      </c>
      <c r="G54" s="4">
        <f t="shared" si="26"/>
        <v>178862.2</v>
      </c>
      <c r="H54" s="4">
        <f t="shared" si="26"/>
        <v>507781.75</v>
      </c>
      <c r="I54" s="4">
        <f t="shared" si="26"/>
        <v>293862.48</v>
      </c>
      <c r="J54" s="4">
        <f t="shared" si="26"/>
        <v>1028136.12</v>
      </c>
      <c r="K54" s="4">
        <f t="shared" si="26"/>
        <v>736919.32000000007</v>
      </c>
      <c r="L54" s="4">
        <f t="shared" si="26"/>
        <v>1973882.9400000002</v>
      </c>
      <c r="M54" s="4">
        <f t="shared" si="26"/>
        <v>569087.21</v>
      </c>
      <c r="N54" s="4">
        <f t="shared" si="26"/>
        <v>1180908.92</v>
      </c>
      <c r="O54" s="4">
        <f t="shared" si="26"/>
        <v>1645409.3</v>
      </c>
      <c r="P54" s="4">
        <f t="shared" si="26"/>
        <v>4239572.5299999993</v>
      </c>
      <c r="Q54" s="4">
        <f t="shared" si="26"/>
        <v>0</v>
      </c>
      <c r="R54" s="30">
        <f>SUM(F54:Q54)</f>
        <v>12354422.77</v>
      </c>
      <c r="S54" s="32"/>
    </row>
    <row r="55" spans="3:19" x14ac:dyDescent="0.25">
      <c r="C55" s="5" t="s">
        <v>44</v>
      </c>
      <c r="D55" s="41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1039773.5</v>
      </c>
      <c r="M55" s="28">
        <f>+'P3 Ejecucion '!K54</f>
        <v>366080.01</v>
      </c>
      <c r="N55" s="28">
        <f>+'P3 Ejecucion '!L54</f>
        <v>115999.9</v>
      </c>
      <c r="O55" s="28">
        <f>+'P3 Ejecucion '!M54</f>
        <v>691120.05</v>
      </c>
      <c r="P55" s="28">
        <f>+'P3 Ejecucion '!N54</f>
        <v>103411.3</v>
      </c>
      <c r="Q55" s="28">
        <f>+'P3 Ejecucion '!O54</f>
        <v>0</v>
      </c>
      <c r="R55" s="32">
        <f t="shared" ref="R55:R61" si="27">SUM(F55:Q55)</f>
        <v>3795434.58</v>
      </c>
      <c r="S55" s="32"/>
    </row>
    <row r="56" spans="3:19" x14ac:dyDescent="0.25">
      <c r="C56" s="5" t="s">
        <v>45</v>
      </c>
      <c r="D56" s="41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18664.28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7"/>
        <v>18664.28</v>
      </c>
      <c r="S56" s="32"/>
    </row>
    <row r="57" spans="3:19" x14ac:dyDescent="0.25">
      <c r="C57" s="5" t="s">
        <v>46</v>
      </c>
      <c r="D57" s="41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116975.03999999999</v>
      </c>
      <c r="M57" s="28">
        <f>+'P3 Ejecucion '!K56</f>
        <v>203007.2</v>
      </c>
      <c r="N57" s="28">
        <f>+'P3 Ejecucion '!L56</f>
        <v>893549.1</v>
      </c>
      <c r="O57" s="28">
        <f>+'P3 Ejecucion '!M56</f>
        <v>163689.25</v>
      </c>
      <c r="P57" s="28">
        <f>+'P3 Ejecucion '!N56</f>
        <v>4000249.09</v>
      </c>
      <c r="Q57" s="28">
        <f>+'P3 Ejecucion '!O56</f>
        <v>0</v>
      </c>
      <c r="R57" s="32">
        <f t="shared" si="27"/>
        <v>6223439.4100000001</v>
      </c>
      <c r="S57" s="32"/>
    </row>
    <row r="58" spans="3:19" x14ac:dyDescent="0.25">
      <c r="C58" s="5" t="s">
        <v>47</v>
      </c>
      <c r="D58" s="41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7"/>
        <v>0</v>
      </c>
      <c r="S58" s="32"/>
    </row>
    <row r="59" spans="3:19" x14ac:dyDescent="0.25">
      <c r="C59" s="5" t="s">
        <v>48</v>
      </c>
      <c r="D59" s="41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791600.64000000001</v>
      </c>
      <c r="M59" s="28">
        <f>+'P3 Ejecucion '!K58</f>
        <v>0</v>
      </c>
      <c r="N59" s="28">
        <f>+'P3 Ejecucion '!L58</f>
        <v>105846</v>
      </c>
      <c r="O59" s="28">
        <f>+'P3 Ejecucion '!M58</f>
        <v>790600</v>
      </c>
      <c r="P59" s="28">
        <f>+'P3 Ejecucion '!N58</f>
        <v>135912.14000000001</v>
      </c>
      <c r="Q59" s="28">
        <f>+'P3 Ejecucion '!O58</f>
        <v>0</v>
      </c>
      <c r="R59" s="32">
        <f t="shared" si="27"/>
        <v>1828914.7800000003</v>
      </c>
      <c r="S59" s="32"/>
    </row>
    <row r="60" spans="3:19" x14ac:dyDescent="0.25">
      <c r="C60" s="5" t="s">
        <v>49</v>
      </c>
      <c r="D60" s="41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25533.759999999998</v>
      </c>
      <c r="M60" s="28">
        <f>+'P3 Ejecucion '!K59</f>
        <v>0</v>
      </c>
      <c r="N60" s="28">
        <f>+'P3 Ejecucion '!L59</f>
        <v>46849.64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7"/>
        <v>205194.52000000002</v>
      </c>
      <c r="S60" s="32"/>
    </row>
    <row r="61" spans="3:19" x14ac:dyDescent="0.25">
      <c r="C61" s="5" t="s">
        <v>50</v>
      </c>
      <c r="D61" s="41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7"/>
        <v>0</v>
      </c>
      <c r="S61" s="32"/>
    </row>
    <row r="62" spans="3:19" x14ac:dyDescent="0.25">
      <c r="C62" s="5" t="s">
        <v>51</v>
      </c>
      <c r="D62" s="41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1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R63" s="32">
        <f t="shared" ref="R63:R84" si="28">SUM(F63:Q63)</f>
        <v>201013</v>
      </c>
      <c r="S63" s="32"/>
    </row>
    <row r="64" spans="3:19" x14ac:dyDescent="0.25">
      <c r="C64" s="3" t="s">
        <v>53</v>
      </c>
      <c r="D64" s="39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R64" s="32">
        <f t="shared" si="28"/>
        <v>0</v>
      </c>
      <c r="S64" s="32"/>
    </row>
    <row r="65" spans="3:19" x14ac:dyDescent="0.25">
      <c r="C65" s="5" t="s">
        <v>54</v>
      </c>
      <c r="D65" s="41">
        <v>0</v>
      </c>
      <c r="E65" s="6"/>
      <c r="F65" s="28"/>
      <c r="G65" s="28"/>
      <c r="H65" s="28"/>
      <c r="I65" s="28"/>
      <c r="J65" s="28"/>
      <c r="K65" s="28"/>
      <c r="L65" s="28"/>
      <c r="R65" s="32">
        <f t="shared" si="28"/>
        <v>0</v>
      </c>
      <c r="S65" s="32"/>
    </row>
    <row r="66" spans="3:19" x14ac:dyDescent="0.25">
      <c r="C66" s="5" t="s">
        <v>55</v>
      </c>
      <c r="D66" s="41"/>
      <c r="E66" s="6"/>
      <c r="F66" s="28"/>
      <c r="G66" s="28"/>
      <c r="H66" s="28"/>
      <c r="I66" s="28"/>
      <c r="J66" s="28"/>
      <c r="K66" s="28"/>
      <c r="L66" s="28"/>
      <c r="R66" s="32">
        <f t="shared" si="28"/>
        <v>0</v>
      </c>
      <c r="S66" s="32"/>
    </row>
    <row r="67" spans="3:19" x14ac:dyDescent="0.25">
      <c r="C67" s="5" t="s">
        <v>56</v>
      </c>
      <c r="D67" s="41"/>
      <c r="E67" s="6"/>
      <c r="F67" s="28"/>
      <c r="G67" s="28"/>
      <c r="H67" s="28"/>
      <c r="I67" s="28"/>
      <c r="J67" s="28"/>
      <c r="K67" s="28"/>
      <c r="L67" s="28"/>
      <c r="R67" s="32">
        <f t="shared" si="28"/>
        <v>0</v>
      </c>
      <c r="S67" s="32"/>
    </row>
    <row r="68" spans="3:19" x14ac:dyDescent="0.25">
      <c r="C68" s="5" t="s">
        <v>57</v>
      </c>
      <c r="D68" s="41"/>
      <c r="E68" s="6"/>
      <c r="F68" s="28"/>
      <c r="G68" s="28"/>
      <c r="H68" s="28"/>
      <c r="I68" s="28"/>
      <c r="J68" s="28"/>
      <c r="K68" s="28"/>
      <c r="L68" s="28"/>
      <c r="R68" s="32">
        <f t="shared" si="28"/>
        <v>0</v>
      </c>
      <c r="S68" s="32"/>
    </row>
    <row r="69" spans="3:19" x14ac:dyDescent="0.25">
      <c r="C69" s="3" t="s">
        <v>58</v>
      </c>
      <c r="D69" s="39">
        <f>SUM(D70:D71)</f>
        <v>0</v>
      </c>
      <c r="E69" s="4"/>
      <c r="F69" s="28"/>
      <c r="G69" s="28"/>
      <c r="H69" s="28"/>
      <c r="I69" s="28"/>
      <c r="J69" s="28"/>
      <c r="K69" s="28"/>
      <c r="L69" s="28"/>
      <c r="R69" s="32">
        <f t="shared" si="28"/>
        <v>0</v>
      </c>
      <c r="S69" s="32"/>
    </row>
    <row r="70" spans="3:19" x14ac:dyDescent="0.25">
      <c r="C70" s="5" t="s">
        <v>59</v>
      </c>
      <c r="D70" s="41"/>
      <c r="E70" s="6"/>
      <c r="R70" s="32">
        <f t="shared" si="28"/>
        <v>0</v>
      </c>
      <c r="S70" s="32"/>
    </row>
    <row r="71" spans="3:19" x14ac:dyDescent="0.25">
      <c r="C71" s="5" t="s">
        <v>60</v>
      </c>
      <c r="D71" s="41"/>
      <c r="E71" s="6"/>
      <c r="R71" s="32">
        <f t="shared" si="28"/>
        <v>0</v>
      </c>
      <c r="S71" s="32"/>
    </row>
    <row r="72" spans="3:19" x14ac:dyDescent="0.25">
      <c r="C72" s="3" t="s">
        <v>61</v>
      </c>
      <c r="D72" s="39">
        <f>SUM(D73:D75)</f>
        <v>0</v>
      </c>
      <c r="E72" s="4"/>
      <c r="R72" s="32">
        <f t="shared" si="28"/>
        <v>0</v>
      </c>
      <c r="S72" s="32"/>
    </row>
    <row r="73" spans="3:19" x14ac:dyDescent="0.25">
      <c r="C73" s="5" t="s">
        <v>62</v>
      </c>
      <c r="D73" s="41"/>
      <c r="E73" s="6"/>
      <c r="R73" s="32">
        <f t="shared" si="28"/>
        <v>0</v>
      </c>
      <c r="S73" s="32"/>
    </row>
    <row r="74" spans="3:19" x14ac:dyDescent="0.25">
      <c r="C74" s="5" t="s">
        <v>63</v>
      </c>
      <c r="D74" s="41"/>
      <c r="E74" s="6"/>
      <c r="R74" s="32">
        <f t="shared" si="28"/>
        <v>0</v>
      </c>
      <c r="S74" s="32"/>
    </row>
    <row r="75" spans="3:19" x14ac:dyDescent="0.25">
      <c r="C75" s="5" t="s">
        <v>64</v>
      </c>
      <c r="D75" s="41"/>
      <c r="E75" s="6"/>
      <c r="R75" s="32">
        <f t="shared" si="28"/>
        <v>0</v>
      </c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2">
        <f t="shared" si="28"/>
        <v>0</v>
      </c>
      <c r="S76" s="32"/>
    </row>
    <row r="77" spans="3:19" x14ac:dyDescent="0.25">
      <c r="C77" s="3" t="s">
        <v>68</v>
      </c>
      <c r="D77" s="4"/>
      <c r="E77" s="4"/>
      <c r="R77" s="32">
        <f t="shared" si="28"/>
        <v>0</v>
      </c>
      <c r="S77" s="32"/>
    </row>
    <row r="78" spans="3:19" x14ac:dyDescent="0.25">
      <c r="C78" s="5" t="s">
        <v>69</v>
      </c>
      <c r="D78" s="6"/>
      <c r="E78" s="6"/>
      <c r="R78" s="32">
        <f t="shared" si="28"/>
        <v>0</v>
      </c>
      <c r="S78" s="32"/>
    </row>
    <row r="79" spans="3:19" x14ac:dyDescent="0.25">
      <c r="C79" s="5" t="s">
        <v>70</v>
      </c>
      <c r="D79" s="6"/>
      <c r="E79" s="6"/>
      <c r="R79" s="32">
        <f t="shared" si="28"/>
        <v>0</v>
      </c>
      <c r="S79" s="32"/>
    </row>
    <row r="80" spans="3:19" x14ac:dyDescent="0.25">
      <c r="C80" s="3" t="s">
        <v>71</v>
      </c>
      <c r="D80" s="4"/>
      <c r="E80" s="4"/>
      <c r="R80" s="32">
        <f t="shared" si="28"/>
        <v>0</v>
      </c>
      <c r="S80" s="32"/>
    </row>
    <row r="81" spans="3:19" x14ac:dyDescent="0.25">
      <c r="C81" s="5" t="s">
        <v>72</v>
      </c>
      <c r="D81" s="6"/>
      <c r="E81" s="6"/>
      <c r="R81" s="32">
        <f t="shared" si="28"/>
        <v>0</v>
      </c>
      <c r="S81" s="32"/>
    </row>
    <row r="82" spans="3:19" x14ac:dyDescent="0.25">
      <c r="C82" s="5" t="s">
        <v>73</v>
      </c>
      <c r="D82" s="6"/>
      <c r="E82" s="6"/>
      <c r="R82" s="32">
        <f t="shared" si="28"/>
        <v>0</v>
      </c>
      <c r="S82" s="32"/>
    </row>
    <row r="83" spans="3:19" x14ac:dyDescent="0.25">
      <c r="C83" s="3" t="s">
        <v>74</v>
      </c>
      <c r="D83" s="4"/>
      <c r="E83" s="4"/>
      <c r="R83" s="32">
        <f t="shared" si="28"/>
        <v>0</v>
      </c>
      <c r="S83" s="32"/>
    </row>
    <row r="84" spans="3:19" x14ac:dyDescent="0.25">
      <c r="C84" s="5" t="s">
        <v>75</v>
      </c>
      <c r="D84" s="6"/>
      <c r="E84" s="6"/>
      <c r="R84" s="32">
        <f t="shared" si="28"/>
        <v>0</v>
      </c>
      <c r="S84" s="32"/>
    </row>
    <row r="85" spans="3:19" x14ac:dyDescent="0.25">
      <c r="C85" s="10" t="s">
        <v>65</v>
      </c>
      <c r="D85" s="9">
        <f>D12+D18+D28+D38+D47+D54+D64+D69+D72</f>
        <v>1254783844.8500001</v>
      </c>
      <c r="E85" s="9">
        <f t="shared" ref="E85:Q85" si="29">E12+E18+E28+E38+E47+E54+E64+E69+E72</f>
        <v>0</v>
      </c>
      <c r="F85" s="9">
        <f t="shared" si="29"/>
        <v>61398653.989999995</v>
      </c>
      <c r="G85" s="9">
        <f t="shared" si="29"/>
        <v>75675845.680000007</v>
      </c>
      <c r="H85" s="9">
        <f t="shared" si="29"/>
        <v>71354151.25</v>
      </c>
      <c r="I85" s="9">
        <f t="shared" si="29"/>
        <v>93228361.290000007</v>
      </c>
      <c r="J85" s="9">
        <f t="shared" si="29"/>
        <v>71673301.25</v>
      </c>
      <c r="K85" s="9">
        <f t="shared" si="29"/>
        <v>73531329.719999999</v>
      </c>
      <c r="L85" s="9">
        <f t="shared" si="29"/>
        <v>78743688.109999985</v>
      </c>
      <c r="M85" s="9">
        <f t="shared" si="29"/>
        <v>92112489.98999998</v>
      </c>
      <c r="N85" s="9">
        <f t="shared" si="29"/>
        <v>81964432.060000002</v>
      </c>
      <c r="O85" s="9">
        <f t="shared" si="29"/>
        <v>73303298.50999999</v>
      </c>
      <c r="P85" s="9">
        <f t="shared" si="29"/>
        <v>145115205.91</v>
      </c>
      <c r="Q85" s="9">
        <f t="shared" si="29"/>
        <v>0</v>
      </c>
      <c r="R85" s="9">
        <f>R12+R18+R28+R38+R47+R54+R64+R69+R72</f>
        <v>918100757.75999999</v>
      </c>
    </row>
    <row r="86" spans="3:19" x14ac:dyDescent="0.25">
      <c r="F86" s="56"/>
      <c r="G86" s="56"/>
      <c r="H86" s="56"/>
      <c r="I86" s="56"/>
      <c r="J86" s="56"/>
      <c r="K86" s="56"/>
      <c r="L86" s="56"/>
      <c r="M86" s="56"/>
      <c r="N86" s="56"/>
    </row>
    <row r="88" spans="3:19" x14ac:dyDescent="0.25">
      <c r="D88" s="27"/>
    </row>
    <row r="89" spans="3:19" ht="15.75" thickBot="1" x14ac:dyDescent="0.3"/>
    <row r="90" spans="3:19" x14ac:dyDescent="0.25">
      <c r="C90" s="78" t="s">
        <v>111</v>
      </c>
      <c r="D90" s="79"/>
      <c r="E90" s="80"/>
      <c r="F90" s="80"/>
      <c r="I90" s="75"/>
      <c r="J90" s="75"/>
      <c r="K90" s="75"/>
      <c r="M90" s="75"/>
      <c r="N90" s="75"/>
      <c r="O90" s="75"/>
      <c r="P90" s="75"/>
      <c r="Q90" s="75"/>
      <c r="R90" s="75"/>
    </row>
    <row r="91" spans="3:19" ht="19.5" thickBot="1" x14ac:dyDescent="0.35">
      <c r="C91" s="81" t="s">
        <v>112</v>
      </c>
      <c r="D91" s="82"/>
      <c r="E91" s="80"/>
      <c r="F91" s="80"/>
      <c r="I91" s="75"/>
      <c r="J91" s="76"/>
      <c r="K91" s="76"/>
      <c r="M91" s="76"/>
      <c r="N91" s="76"/>
      <c r="O91" s="76"/>
      <c r="P91" s="76"/>
      <c r="Q91" s="76"/>
      <c r="R91" s="76"/>
    </row>
    <row r="92" spans="3:19" ht="18.75" x14ac:dyDescent="0.3">
      <c r="C92" s="83" t="s">
        <v>113</v>
      </c>
      <c r="D92" s="79"/>
      <c r="E92" s="80"/>
      <c r="F92" s="80"/>
      <c r="I92" s="93" t="s">
        <v>109</v>
      </c>
      <c r="J92" s="93"/>
      <c r="K92" s="93"/>
      <c r="M92" s="77"/>
      <c r="N92" s="77"/>
      <c r="O92" s="77"/>
      <c r="P92" s="77"/>
      <c r="Q92" s="77"/>
      <c r="R92" s="77"/>
    </row>
    <row r="93" spans="3:19" ht="18.75" x14ac:dyDescent="0.3">
      <c r="C93" s="83" t="s">
        <v>114</v>
      </c>
      <c r="D93" s="79"/>
      <c r="E93" s="80"/>
      <c r="F93" s="80"/>
      <c r="I93" s="68" t="s">
        <v>110</v>
      </c>
      <c r="J93" s="68"/>
      <c r="K93" s="68"/>
    </row>
    <row r="94" spans="3:19" ht="15.75" thickBot="1" x14ac:dyDescent="0.3">
      <c r="C94" s="84"/>
    </row>
    <row r="95" spans="3:19" ht="15.75" thickBot="1" x14ac:dyDescent="0.3">
      <c r="C95" s="85" t="s">
        <v>95</v>
      </c>
      <c r="D95" s="86"/>
      <c r="E95" s="86"/>
      <c r="F95" s="86"/>
      <c r="G95" s="87"/>
    </row>
    <row r="96" spans="3:19" ht="15.75" thickBot="1" x14ac:dyDescent="0.3">
      <c r="C96" s="88" t="s">
        <v>96</v>
      </c>
      <c r="D96" s="89"/>
      <c r="E96" s="89"/>
      <c r="F96" s="89"/>
      <c r="G96" s="90"/>
    </row>
    <row r="97" spans="3:7" ht="15.75" thickBot="1" x14ac:dyDescent="0.3">
      <c r="C97" s="91" t="s">
        <v>97</v>
      </c>
      <c r="D97" s="92"/>
      <c r="E97" s="92"/>
      <c r="F97" s="92"/>
      <c r="G97" s="90"/>
    </row>
  </sheetData>
  <mergeCells count="14">
    <mergeCell ref="C95:G95"/>
    <mergeCell ref="C96:F96"/>
    <mergeCell ref="C97:F97"/>
    <mergeCell ref="I92:K92"/>
    <mergeCell ref="I93:K93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23622047244094491" right="0.19685039370078741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2"/>
  <sheetViews>
    <sheetView showGridLines="0" topLeftCell="A39" zoomScale="70" zoomScaleNormal="70" workbookViewId="0">
      <selection activeCell="C1" sqref="C1:P92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25">
      <c r="C4" s="60" t="s">
        <v>99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3:17" ht="15.75" x14ac:dyDescent="0.25">
      <c r="C5" s="66" t="s">
        <v>100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3:17" x14ac:dyDescent="0.25">
      <c r="D8" s="6"/>
      <c r="E8" s="6"/>
      <c r="I8" s="55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4">
        <f t="shared" si="0"/>
        <v>93228361.290000007</v>
      </c>
      <c r="H10" s="54">
        <f>+H11+H17+H27+H53</f>
        <v>71673301.25</v>
      </c>
      <c r="I10" s="4">
        <f t="shared" si="0"/>
        <v>73531329.719999999</v>
      </c>
      <c r="J10" s="4">
        <f>+J11+J17+J27+J53</f>
        <v>78743688.109999985</v>
      </c>
      <c r="K10" s="54">
        <f>+K11+K17+K27+K53</f>
        <v>92112489.98999998</v>
      </c>
      <c r="L10" s="4">
        <f t="shared" si="0"/>
        <v>81964432.060000002</v>
      </c>
      <c r="M10" s="4">
        <f t="shared" si="0"/>
        <v>73303298.50999999</v>
      </c>
      <c r="N10" s="4">
        <f>+N11+N17+N27+N53</f>
        <v>145115205.91</v>
      </c>
      <c r="O10" s="4">
        <f t="shared" si="0"/>
        <v>0</v>
      </c>
      <c r="P10" s="30">
        <f>SUM(D10:O10)</f>
        <v>918100757.76000011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4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51553326.859999992</v>
      </c>
      <c r="K11" s="54">
        <f t="shared" si="1"/>
        <v>69399469.989999995</v>
      </c>
      <c r="L11" s="4">
        <f t="shared" si="1"/>
        <v>51497369</v>
      </c>
      <c r="M11" s="4">
        <f t="shared" si="1"/>
        <v>51337124.329999998</v>
      </c>
      <c r="N11" s="4">
        <f>SUM(N12:N16)</f>
        <v>94126925.859999999</v>
      </c>
      <c r="O11" s="4">
        <f t="shared" si="1"/>
        <v>0</v>
      </c>
      <c r="P11" s="30">
        <f>SUM(D11:O11)</f>
        <v>646628499.19000006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>
        <v>44101066.909999996</v>
      </c>
      <c r="K12" s="28">
        <v>43376379.229999997</v>
      </c>
      <c r="L12" s="28">
        <v>43993008.149999999</v>
      </c>
      <c r="M12" s="28">
        <v>44147168.920000002</v>
      </c>
      <c r="N12" s="28">
        <v>86918524.859999999</v>
      </c>
      <c r="O12" s="28"/>
      <c r="P12" s="32">
        <f>SUM(D12:O12)</f>
        <v>529049927.13000005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>
        <v>773416.66</v>
      </c>
      <c r="K13" s="34">
        <v>19393131.890000001</v>
      </c>
      <c r="L13" s="34">
        <v>797660</v>
      </c>
      <c r="M13" s="34">
        <v>513160</v>
      </c>
      <c r="N13" s="34">
        <v>564424.66</v>
      </c>
      <c r="O13" s="28"/>
      <c r="P13" s="32">
        <f t="shared" ref="P13:P16" si="2">SUM(D13:O13)</f>
        <v>43638359.390000001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>
        <v>6678843.29</v>
      </c>
      <c r="K16" s="28">
        <v>6629958.8700000001</v>
      </c>
      <c r="L16" s="28">
        <v>6706700.8499999996</v>
      </c>
      <c r="M16" s="28">
        <v>6676795.4100000001</v>
      </c>
      <c r="N16" s="28">
        <v>6643976.3399999999</v>
      </c>
      <c r="O16" s="28"/>
      <c r="P16" s="32">
        <f t="shared" si="2"/>
        <v>73934212.670000002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4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1826381.19</v>
      </c>
      <c r="K17" s="54">
        <f t="shared" si="3"/>
        <v>3196610.6799999997</v>
      </c>
      <c r="L17" s="4">
        <f>SUM(L18:L26)</f>
        <v>3412254.64</v>
      </c>
      <c r="M17" s="4">
        <f t="shared" si="3"/>
        <v>3318792.7199999997</v>
      </c>
      <c r="N17" s="4">
        <f>SUM(N18:N26)</f>
        <v>3847382.4</v>
      </c>
      <c r="O17" s="4">
        <f t="shared" si="3"/>
        <v>0</v>
      </c>
      <c r="P17" s="30">
        <f>SUM(D17:O17)</f>
        <v>28665786.789999999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>
        <v>200000</v>
      </c>
      <c r="K18" s="28">
        <v>729169.83</v>
      </c>
      <c r="L18" s="28">
        <v>601413.43000000005</v>
      </c>
      <c r="M18" s="28">
        <v>616863.37</v>
      </c>
      <c r="N18" s="28">
        <v>307445.90000000002</v>
      </c>
      <c r="O18" s="28"/>
      <c r="P18" s="32">
        <f>SUM(D18:O18)</f>
        <v>6069239.71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>
        <v>60180</v>
      </c>
      <c r="K19" s="28">
        <v>132396</v>
      </c>
      <c r="L19" s="28">
        <v>0</v>
      </c>
      <c r="M19" s="28">
        <v>0</v>
      </c>
      <c r="N19" s="28">
        <v>25960</v>
      </c>
      <c r="O19" s="28"/>
      <c r="P19" s="32">
        <f t="shared" ref="P19:P26" si="4">SUM(D19:O19)</f>
        <v>430859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>
        <v>210000</v>
      </c>
      <c r="K21" s="28">
        <v>126284</v>
      </c>
      <c r="L21" s="28">
        <v>142668</v>
      </c>
      <c r="M21" s="28">
        <v>120000</v>
      </c>
      <c r="N21" s="28">
        <v>16284</v>
      </c>
      <c r="O21" s="28"/>
      <c r="P21" s="32">
        <f t="shared" si="4"/>
        <v>1029025.89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>
        <v>270169.84999999998</v>
      </c>
      <c r="K22" s="28">
        <v>223545.1</v>
      </c>
      <c r="L22" s="28">
        <v>232512.16</v>
      </c>
      <c r="M22" s="28">
        <v>40881.1</v>
      </c>
      <c r="N22" s="28">
        <v>780148.5</v>
      </c>
      <c r="O22" s="28"/>
      <c r="P22" s="32">
        <f t="shared" si="4"/>
        <v>3070243.8300000005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>
        <v>871807.6</v>
      </c>
      <c r="K24" s="28">
        <v>1914415.75</v>
      </c>
      <c r="L24" s="28">
        <v>699028.92</v>
      </c>
      <c r="M24" s="28">
        <v>749572.25</v>
      </c>
      <c r="N24" s="28">
        <v>1693097.4</v>
      </c>
      <c r="O24" s="28"/>
      <c r="P24" s="32">
        <f t="shared" si="4"/>
        <v>10196833.299999999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>
        <v>214223.74</v>
      </c>
      <c r="K25" s="28">
        <v>70800</v>
      </c>
      <c r="L25" s="28">
        <v>1709492.13</v>
      </c>
      <c r="M25" s="28">
        <v>1276966.5</v>
      </c>
      <c r="N25" s="28">
        <v>1024446.6</v>
      </c>
      <c r="O25" s="28"/>
      <c r="P25" s="32">
        <f t="shared" si="4"/>
        <v>5257818.5199999996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>
        <v>0</v>
      </c>
      <c r="K26" s="28">
        <v>0</v>
      </c>
      <c r="L26" s="28">
        <v>27140</v>
      </c>
      <c r="M26" s="28">
        <v>514509.5</v>
      </c>
      <c r="N26" s="28">
        <v>0</v>
      </c>
      <c r="O26" s="28"/>
      <c r="P26" s="32">
        <f t="shared" si="4"/>
        <v>1186781.5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4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23390097.119999997</v>
      </c>
      <c r="K27" s="4">
        <f t="shared" si="5"/>
        <v>18947322.109999999</v>
      </c>
      <c r="L27" s="4">
        <f t="shared" si="5"/>
        <v>25873899.5</v>
      </c>
      <c r="M27" s="4">
        <f t="shared" si="5"/>
        <v>17001972.16</v>
      </c>
      <c r="N27" s="35">
        <f>SUM(N28:N36)</f>
        <v>42901325.119999997</v>
      </c>
      <c r="O27" s="4">
        <f t="shared" si="5"/>
        <v>0</v>
      </c>
      <c r="P27" s="30">
        <f>SUM(D27:O27)</f>
        <v>230452049.01000002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>
        <v>1127690.3</v>
      </c>
      <c r="K28" s="28">
        <v>1025266.72</v>
      </c>
      <c r="L28" s="28">
        <v>1800179.77</v>
      </c>
      <c r="M28" s="28">
        <v>1459135.44</v>
      </c>
      <c r="N28" s="28">
        <v>2348310.23</v>
      </c>
      <c r="O28" s="28"/>
      <c r="P28" s="32">
        <f>SUM(D28:O28)</f>
        <v>15765593.5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>
        <v>610136.69999999995</v>
      </c>
      <c r="K29" s="28">
        <v>0</v>
      </c>
      <c r="L29" s="28">
        <v>696200</v>
      </c>
      <c r="M29" s="28">
        <v>201072</v>
      </c>
      <c r="N29" s="28">
        <v>177944</v>
      </c>
      <c r="O29" s="28"/>
      <c r="P29" s="32">
        <f t="shared" ref="P29:P35" si="6">SUM(D29:O29)</f>
        <v>2865261.1399999997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0</v>
      </c>
      <c r="J30" s="28">
        <v>496190</v>
      </c>
      <c r="K30" s="28">
        <v>1347541.12</v>
      </c>
      <c r="L30" s="28">
        <v>530447.76</v>
      </c>
      <c r="M30" s="28">
        <v>573331.13</v>
      </c>
      <c r="N30" s="28">
        <v>952732</v>
      </c>
      <c r="O30" s="28"/>
      <c r="P30" s="32">
        <f t="shared" si="6"/>
        <v>6521088.6299999999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7909961.2199999997</v>
      </c>
      <c r="J31" s="28">
        <v>9684993.6600000001</v>
      </c>
      <c r="K31" s="28">
        <v>5892291.4000000004</v>
      </c>
      <c r="L31" s="28">
        <v>8435430.0600000005</v>
      </c>
      <c r="M31" s="28">
        <v>4752077</v>
      </c>
      <c r="N31" s="28">
        <v>16369884.720000001</v>
      </c>
      <c r="O31" s="28"/>
      <c r="P31" s="32">
        <f t="shared" si="6"/>
        <v>79057613.160000011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>
        <v>646765.67000000004</v>
      </c>
      <c r="K32" s="28">
        <v>1368.8</v>
      </c>
      <c r="L32" s="28">
        <v>38114</v>
      </c>
      <c r="M32" s="28">
        <v>27200</v>
      </c>
      <c r="N32" s="28">
        <v>144235.20000000001</v>
      </c>
      <c r="O32" s="28"/>
      <c r="P32" s="32">
        <f t="shared" si="6"/>
        <v>1326369.7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>
        <v>28112.080000000002</v>
      </c>
      <c r="K33" s="28">
        <v>15395.46</v>
      </c>
      <c r="L33" s="28">
        <v>259332.8</v>
      </c>
      <c r="M33" s="28">
        <v>37075.4</v>
      </c>
      <c r="N33" s="28">
        <v>130018.46</v>
      </c>
      <c r="O33" s="28"/>
      <c r="P33" s="32">
        <f t="shared" si="6"/>
        <v>1336434.1899999997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>
        <v>3603985.11</v>
      </c>
      <c r="K34" s="28">
        <v>2180391.21</v>
      </c>
      <c r="L34" s="28">
        <v>6281913.4800000004</v>
      </c>
      <c r="M34" s="28">
        <v>2935778.77</v>
      </c>
      <c r="N34" s="28">
        <v>7340847.0899999999</v>
      </c>
      <c r="O34" s="28"/>
      <c r="P34" s="32">
        <f t="shared" si="6"/>
        <v>44007106.629999995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>
        <v>7192223.5999999996</v>
      </c>
      <c r="K36" s="28">
        <v>8485067.4000000004</v>
      </c>
      <c r="L36" s="28">
        <v>7832281.6299999999</v>
      </c>
      <c r="M36" s="28">
        <v>7016302.4199999999</v>
      </c>
      <c r="N36" s="28">
        <v>15437353.42</v>
      </c>
      <c r="O36" s="28"/>
      <c r="P36" s="32">
        <f>SUM(D36:O36)</f>
        <v>79572582.060000002</v>
      </c>
      <c r="Q36" s="6"/>
    </row>
    <row r="37" spans="3:17" s="53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2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1973882.9400000002</v>
      </c>
      <c r="K53" s="4">
        <f t="shared" si="10"/>
        <v>569087.21</v>
      </c>
      <c r="L53" s="4">
        <f t="shared" si="10"/>
        <v>1180908.92</v>
      </c>
      <c r="M53" s="4">
        <f t="shared" si="10"/>
        <v>1645409.3</v>
      </c>
      <c r="N53" s="4">
        <f>SUM(N54:N62)</f>
        <v>4239572.5299999993</v>
      </c>
      <c r="O53" s="4">
        <f t="shared" si="10"/>
        <v>0</v>
      </c>
      <c r="P53" s="30">
        <f>SUM(D53:O53)</f>
        <v>12354422.77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>
        <v>1039773.5</v>
      </c>
      <c r="K54" s="28">
        <v>366080.01</v>
      </c>
      <c r="L54" s="28">
        <v>115999.9</v>
      </c>
      <c r="M54" s="28">
        <v>691120.05</v>
      </c>
      <c r="N54" s="28">
        <v>103411.3</v>
      </c>
      <c r="O54" s="28"/>
      <c r="P54" s="32">
        <f t="shared" ref="P54:P60" si="11">SUM(D54:O54)</f>
        <v>3795434.58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18664.28</v>
      </c>
      <c r="M55" s="28">
        <v>0</v>
      </c>
      <c r="N55" s="28">
        <v>0</v>
      </c>
      <c r="O55" s="28"/>
      <c r="P55" s="32">
        <f t="shared" si="11"/>
        <v>18664.28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>
        <v>116975.03999999999</v>
      </c>
      <c r="K56" s="28">
        <v>203007.2</v>
      </c>
      <c r="L56" s="28">
        <v>893549.1</v>
      </c>
      <c r="M56" s="28">
        <v>163689.25</v>
      </c>
      <c r="N56" s="28">
        <v>4000249.09</v>
      </c>
      <c r="O56" s="28"/>
      <c r="P56" s="32">
        <f t="shared" si="11"/>
        <v>6223439.4100000001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M57" s="28">
        <v>0</v>
      </c>
      <c r="N57" s="28">
        <v>0</v>
      </c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>
        <v>791600.64000000001</v>
      </c>
      <c r="K58" s="28">
        <v>0</v>
      </c>
      <c r="L58" s="28">
        <v>105846</v>
      </c>
      <c r="M58" s="28">
        <v>790600</v>
      </c>
      <c r="N58" s="28">
        <v>135912.14000000001</v>
      </c>
      <c r="O58" s="28"/>
      <c r="P58" s="32">
        <f t="shared" si="11"/>
        <v>1828914.7800000003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>
        <v>25533.759999999998</v>
      </c>
      <c r="K59" s="28">
        <v>0</v>
      </c>
      <c r="L59" s="28">
        <v>46849.64</v>
      </c>
      <c r="M59" s="28">
        <v>0</v>
      </c>
      <c r="N59" s="28">
        <v>0</v>
      </c>
      <c r="O59" s="28"/>
      <c r="P59" s="32">
        <f t="shared" si="11"/>
        <v>205194.52000000002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918100757.75999999</v>
      </c>
    </row>
    <row r="90" spans="3:16" x14ac:dyDescent="0.25">
      <c r="C90" s="57" t="s">
        <v>108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spans="3:16" ht="21" x14ac:dyDescent="0.35">
      <c r="C91" s="58" t="s">
        <v>109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</row>
    <row r="92" spans="3:16" ht="21" x14ac:dyDescent="0.35">
      <c r="C92" s="59" t="s">
        <v>110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</row>
  </sheetData>
  <mergeCells count="8">
    <mergeCell ref="C3:P3"/>
    <mergeCell ref="C90:P90"/>
    <mergeCell ref="C91:P91"/>
    <mergeCell ref="C92:P92"/>
    <mergeCell ref="C4:P4"/>
    <mergeCell ref="C5:P5"/>
    <mergeCell ref="C6:P6"/>
    <mergeCell ref="C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2022-12-06T17:04:35Z</cp:lastPrinted>
  <dcterms:created xsi:type="dcterms:W3CDTF">2021-07-29T18:58:50Z</dcterms:created>
  <dcterms:modified xsi:type="dcterms:W3CDTF">2022-12-07T16:12:05Z</dcterms:modified>
</cp:coreProperties>
</file>