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8 - Agost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'!$C$1:$R$100</definedName>
    <definedName name="_xlnm.Print_Titles" localSheetId="1">'P2 Presupuesto Aprobado-Ejec '!$9:$10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3" l="1"/>
  <c r="M14" i="2"/>
  <c r="L14" i="2"/>
  <c r="K22" i="2" l="1"/>
  <c r="E54" i="2"/>
  <c r="D54" i="2"/>
  <c r="I53" i="3"/>
  <c r="H53" i="3"/>
  <c r="H27" i="3"/>
  <c r="H17" i="3"/>
  <c r="H10" i="3" s="1"/>
  <c r="H11" i="3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O13" i="2"/>
  <c r="P13" i="2"/>
  <c r="Q13" i="2"/>
  <c r="G14" i="2"/>
  <c r="H14" i="2"/>
  <c r="I14" i="2"/>
  <c r="K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46" i="2"/>
  <c r="D38" i="2"/>
  <c r="D28" i="2"/>
  <c r="D18" i="2"/>
  <c r="D12" i="2"/>
  <c r="D85" i="2" s="1"/>
  <c r="Q28" i="2" l="1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F10" i="3"/>
  <c r="E10" i="3"/>
  <c r="G10" i="3"/>
  <c r="I10" i="3"/>
  <c r="J10" i="3"/>
  <c r="N10" i="3"/>
  <c r="M10" i="3"/>
  <c r="L10" i="3"/>
  <c r="P1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Q18" i="2"/>
  <c r="M12" i="2"/>
  <c r="N12" i="2"/>
  <c r="O12" i="2"/>
  <c r="Q12" i="2"/>
  <c r="P11" i="2"/>
  <c r="F18" i="2"/>
  <c r="G18" i="2"/>
  <c r="H18" i="2"/>
  <c r="I18" i="2"/>
  <c r="J18" i="2"/>
  <c r="J11" i="2" s="1"/>
  <c r="K18" i="2"/>
  <c r="L18" i="2"/>
  <c r="F12" i="2"/>
  <c r="G12" i="2"/>
  <c r="H12" i="2"/>
  <c r="I12" i="2"/>
  <c r="K12" i="2"/>
  <c r="L12" i="2"/>
  <c r="H11" i="2" l="1"/>
  <c r="O11" i="2"/>
  <c r="L11" i="2"/>
  <c r="F11" i="2"/>
  <c r="K11" i="2"/>
  <c r="I11" i="2"/>
  <c r="G11" i="2"/>
  <c r="S28" i="2"/>
  <c r="Q11" i="2"/>
  <c r="R54" i="2"/>
  <c r="P10" i="3"/>
  <c r="N11" i="2"/>
  <c r="R18" i="2"/>
  <c r="S18" i="2" s="1"/>
  <c r="P84" i="3"/>
  <c r="M11" i="2"/>
  <c r="R12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<sst xmlns="http://schemas.openxmlformats.org/spreadsheetml/2006/main" count="286" uniqueCount="112">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</sst>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166" fontId="0" fillId="0" borderId="0" xfId="0" applyNumberFormat="1" applyBorder="1"/>
    <xf numFmtId="0" fontId="0" fillId="0" borderId="0" xfId="0" applyBorder="1"/>
    <xf numFmtId="0" fontId="0" fillId="0" borderId="17" xfId="0" applyBorder="1"/>
    <xf numFmtId="0" fontId="0" fillId="0" borderId="16" xfId="0" applyBorder="1"/>
    <xf numFmtId="0" fontId="3" fillId="0" borderId="13" xfId="0" applyFont="1" applyBorder="1" applyAlignme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6" workbookViewId="0">
      <selection activeCell="D62" sqref="D6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7" t="s">
        <v>98</v>
      </c>
      <c r="D3" s="68"/>
      <c r="E3" s="68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5" t="s">
        <v>99</v>
      </c>
      <c r="D4" s="66"/>
      <c r="E4" s="66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71" t="s">
        <v>100</v>
      </c>
      <c r="D5" s="72"/>
      <c r="E5" s="72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9" t="s">
        <v>76</v>
      </c>
      <c r="D6" s="70"/>
      <c r="E6" s="70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9" t="s">
        <v>77</v>
      </c>
      <c r="D7" s="70"/>
      <c r="E7" s="70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4"/>
  <sheetViews>
    <sheetView showGridLines="0" tabSelected="1" topLeftCell="C1" workbookViewId="0">
      <selection activeCell="C1" sqref="C1:R10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9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19" ht="15.75" x14ac:dyDescent="0.25">
      <c r="C5" s="71" t="s">
        <v>100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3:19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3:19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73" t="s">
        <v>66</v>
      </c>
      <c r="D9" s="74" t="s">
        <v>94</v>
      </c>
      <c r="E9" s="74" t="s">
        <v>93</v>
      </c>
      <c r="F9" s="79" t="s">
        <v>91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3:19" x14ac:dyDescent="0.25">
      <c r="C10" s="73"/>
      <c r="D10" s="75"/>
      <c r="E10" s="75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6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78743688.109999985</v>
      </c>
      <c r="M11" s="4">
        <f>+M12+M18+M28+M54</f>
        <v>92112489.98999998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617717821.28000009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6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51553326.859999992</v>
      </c>
      <c r="M12" s="4">
        <f t="shared" ref="M12" si="6">SUM(M13:M17)</f>
        <v>69399469.989999995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449667080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44101066.909999996</v>
      </c>
      <c r="M13" s="28">
        <f>+'P3 Ejecucion '!K12</f>
        <v>43376379.229999997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353991225.20000005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773416.66</v>
      </c>
      <c r="M14" s="28">
        <f>+'P3 Ejecucion '!K13</f>
        <v>19393131.890000001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41763114.730000004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6678843.29</v>
      </c>
      <c r="M17" s="28">
        <f>+'P3 Ejecucion '!K16</f>
        <v>6629958.8700000001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53906740.069999993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36">
        <f t="shared" ref="F18:L18" si="11">SUM(F19:F27)</f>
        <v>853673.73</v>
      </c>
      <c r="G18" s="36">
        <f t="shared" si="11"/>
        <v>1014655.56</v>
      </c>
      <c r="H18" s="36">
        <f t="shared" si="11"/>
        <v>2692179.9800000004</v>
      </c>
      <c r="I18" s="36">
        <f t="shared" si="11"/>
        <v>2251276.7599999998</v>
      </c>
      <c r="J18" s="36">
        <f t="shared" si="11"/>
        <v>3442317.24</v>
      </c>
      <c r="K18" s="36">
        <f t="shared" si="11"/>
        <v>2810261.8899999997</v>
      </c>
      <c r="L18" s="36">
        <f t="shared" si="11"/>
        <v>1826381.19</v>
      </c>
      <c r="M18" s="36">
        <f t="shared" ref="M18" si="12">SUM(M19:M27)</f>
        <v>3196610.6799999997</v>
      </c>
      <c r="N18" s="36">
        <f t="shared" ref="N18" si="13">SUM(N19:N27)</f>
        <v>0</v>
      </c>
      <c r="O18" s="36">
        <f t="shared" ref="O18" si="14">SUM(O19:O27)</f>
        <v>0</v>
      </c>
      <c r="P18" s="36">
        <f t="shared" ref="P18" si="15">SUM(P19:P27)</f>
        <v>0</v>
      </c>
      <c r="Q18" s="36">
        <f t="shared" ref="Q18" si="16">SUM(Q19:Q27)</f>
        <v>0</v>
      </c>
      <c r="R18" s="36">
        <f>SUM(F18:Q18)</f>
        <v>18087357.030000001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200000</v>
      </c>
      <c r="M19" s="28">
        <f>+'P3 Ejecucion '!K18</f>
        <v>729169.83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4543517.01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60180</v>
      </c>
      <c r="M20" s="28">
        <f>+'P3 Ejecucion '!K19</f>
        <v>132396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404899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210000</v>
      </c>
      <c r="M22" s="28">
        <f>+'P3 Ejecucion '!K21</f>
        <v>126284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750073.89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270169.84999999998</v>
      </c>
      <c r="M23" s="28">
        <f>+'P3 Ejecucion '!K22</f>
        <v>223545.1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2016702.0700000003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871807.6</v>
      </c>
      <c r="M25" s="28">
        <f>+'P3 Ejecucion '!K24</f>
        <v>1914415.75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7055134.7299999995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214223.74</v>
      </c>
      <c r="M26" s="28">
        <f>+'P3 Ejecucion '!K25</f>
        <v>70800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1246913.29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645132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23390097.119999997</v>
      </c>
      <c r="M28" s="4">
        <f t="shared" si="18"/>
        <v>18947322.109999999</v>
      </c>
      <c r="N28" s="4">
        <f t="shared" si="18"/>
        <v>0</v>
      </c>
      <c r="O28" s="4">
        <f t="shared" si="18"/>
        <v>0</v>
      </c>
      <c r="P28" s="4">
        <f t="shared" si="18"/>
        <v>0</v>
      </c>
      <c r="Q28" s="4">
        <f t="shared" si="18"/>
        <v>0</v>
      </c>
      <c r="R28" s="30">
        <f>SUM(F28:Q28)</f>
        <v>144674852.23000002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1127690.3</v>
      </c>
      <c r="M29" s="28">
        <f>+'P3 Ejecucion '!K28</f>
        <v>1025266.72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10157968.060000001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610136.69999999995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1790045.14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496190</v>
      </c>
      <c r="M31" s="28">
        <f>+'P3 Ejecucion '!K30</f>
        <v>1347541.12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19"/>
        <v>4464577.74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7909961.2199999997</v>
      </c>
      <c r="L32" s="28">
        <f>+'P3 Ejecucion '!J31</f>
        <v>9684993.6600000001</v>
      </c>
      <c r="M32" s="28">
        <f>+'P3 Ejecucion '!K31</f>
        <v>5892291.4000000004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19"/>
        <v>49500221.380000003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646765.67000000004</v>
      </c>
      <c r="M33" s="28">
        <f>+'P3 Ejecucion '!K32</f>
        <v>1368.8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19"/>
        <v>1116820.5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28112.080000000002</v>
      </c>
      <c r="M34" s="28">
        <f>+'P3 Ejecucion '!K33</f>
        <v>15395.46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19"/>
        <v>910007.52999999991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3603985.11</v>
      </c>
      <c r="M35" s="28">
        <f>+'P3 Ejecucion '!K34</f>
        <v>2180391.21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19"/>
        <v>27448567.289999999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7192223.5999999996</v>
      </c>
      <c r="M37" s="28">
        <f>+'P3 Ejecucion '!K36</f>
        <v>8485067.4000000004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49286644.589999996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3">SUM(F48:F53)</f>
        <v>0</v>
      </c>
      <c r="G47" s="4">
        <f t="shared" si="23"/>
        <v>0</v>
      </c>
      <c r="H47" s="4">
        <f t="shared" si="23"/>
        <v>0</v>
      </c>
      <c r="I47" s="4">
        <f t="shared" si="23"/>
        <v>0</v>
      </c>
      <c r="J47" s="4">
        <f t="shared" si="23"/>
        <v>0</v>
      </c>
      <c r="K47" s="4">
        <f t="shared" si="23"/>
        <v>0</v>
      </c>
      <c r="L47" s="4">
        <f t="shared" ref="L47:Q47" si="24">SUM(L48:L53)</f>
        <v>0</v>
      </c>
      <c r="M47" s="4">
        <f t="shared" si="24"/>
        <v>0</v>
      </c>
      <c r="N47" s="4">
        <f t="shared" si="24"/>
        <v>0</v>
      </c>
      <c r="O47" s="4">
        <f t="shared" si="24"/>
        <v>0</v>
      </c>
      <c r="P47" s="4">
        <f t="shared" si="24"/>
        <v>0</v>
      </c>
      <c r="Q47" s="4">
        <f t="shared" si="24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SUM(E55:E63)</f>
        <v>0</v>
      </c>
      <c r="F54" s="4">
        <f t="shared" ref="F54:Q54" si="25">SUM(F55:F63)</f>
        <v>0</v>
      </c>
      <c r="G54" s="4">
        <f t="shared" si="25"/>
        <v>178862.2</v>
      </c>
      <c r="H54" s="4">
        <f t="shared" si="25"/>
        <v>507781.75</v>
      </c>
      <c r="I54" s="4">
        <f t="shared" si="25"/>
        <v>293862.48</v>
      </c>
      <c r="J54" s="4">
        <f t="shared" si="25"/>
        <v>1028136.12</v>
      </c>
      <c r="K54" s="4">
        <f t="shared" si="25"/>
        <v>736919.32000000007</v>
      </c>
      <c r="L54" s="4">
        <f t="shared" si="25"/>
        <v>1973882.9400000002</v>
      </c>
      <c r="M54" s="4">
        <f t="shared" si="25"/>
        <v>569087.21</v>
      </c>
      <c r="N54" s="4">
        <f t="shared" si="25"/>
        <v>0</v>
      </c>
      <c r="O54" s="4">
        <f t="shared" si="25"/>
        <v>0</v>
      </c>
      <c r="P54" s="4">
        <f t="shared" si="25"/>
        <v>0</v>
      </c>
      <c r="Q54" s="4">
        <f t="shared" si="25"/>
        <v>0</v>
      </c>
      <c r="R54" s="30">
        <f>SUM(F54:Q54)</f>
        <v>5288532.0200000005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1039773.5</v>
      </c>
      <c r="M55" s="28">
        <f>+'P3 Ejecucion '!K54</f>
        <v>366080.01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26">SUM(F55:Q55)</f>
        <v>2884903.33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6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116975.03999999999</v>
      </c>
      <c r="M57" s="28">
        <f>+'P3 Ejecucion '!K56</f>
        <v>203007.2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26"/>
        <v>1165951.97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6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791600.64000000001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26"/>
        <v>796556.64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25533.759999999998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6"/>
        <v>158344.88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6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8" spans="3:19" x14ac:dyDescent="0.25">
      <c r="C88" s="64" t="s">
        <v>108</v>
      </c>
      <c r="D88" s="57"/>
      <c r="E88" s="57"/>
      <c r="F88" s="58"/>
    </row>
    <row r="89" spans="3:19" x14ac:dyDescent="0.25">
      <c r="C89" s="59" t="s">
        <v>109</v>
      </c>
      <c r="D89" s="60"/>
      <c r="E89" s="61"/>
      <c r="F89" s="62"/>
    </row>
    <row r="90" spans="3:19" x14ac:dyDescent="0.25">
      <c r="C90" s="63" t="s">
        <v>110</v>
      </c>
      <c r="D90" s="61"/>
      <c r="E90" s="61"/>
      <c r="F90" s="62"/>
    </row>
    <row r="91" spans="3:19" x14ac:dyDescent="0.25">
      <c r="C91" s="63" t="s">
        <v>111</v>
      </c>
      <c r="D91" s="61"/>
      <c r="E91" s="61"/>
      <c r="F91" s="62"/>
    </row>
    <row r="92" spans="3:19" ht="33.75" customHeight="1" x14ac:dyDescent="0.25">
      <c r="C92" s="76" t="s">
        <v>95</v>
      </c>
      <c r="D92" s="76"/>
      <c r="E92" s="76"/>
      <c r="F92" s="76"/>
    </row>
    <row r="93" spans="3:19" ht="33" customHeight="1" x14ac:dyDescent="0.25">
      <c r="C93" s="77" t="s">
        <v>96</v>
      </c>
      <c r="D93" s="77"/>
      <c r="E93" s="77"/>
      <c r="F93" s="77"/>
    </row>
    <row r="94" spans="3:19" ht="65.25" customHeight="1" x14ac:dyDescent="0.25">
      <c r="C94" s="78" t="s">
        <v>97</v>
      </c>
      <c r="D94" s="78"/>
      <c r="E94" s="78"/>
      <c r="F94" s="78"/>
    </row>
  </sheetData>
  <mergeCells count="12">
    <mergeCell ref="C92:F92"/>
    <mergeCell ref="C93:F93"/>
    <mergeCell ref="C94:F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35433070866141736" bottom="0.35433070866141736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76" zoomScale="70" zoomScaleNormal="70" workbookViewId="0">
      <selection activeCell="J21" sqref="J21"/>
    </sheetView>
  </sheetViews>
  <sheetFormatPr baseColWidth="10" defaultColWidth="11.42578125" defaultRowHeight="15" x14ac:dyDescent="0.25"/>
  <cols>
    <col min="3" max="3" width="93.7109375" bestFit="1" customWidth="1"/>
    <col min="4" max="6" width="18.7109375" hidden="1" customWidth="1"/>
    <col min="7" max="7" width="20.5703125" hidden="1" customWidth="1"/>
    <col min="8" max="9" width="19.28515625" hidden="1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3:17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3:17" ht="15.75" x14ac:dyDescent="0.25">
      <c r="C5" s="71" t="s">
        <v>100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3:17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3:17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3:17" x14ac:dyDescent="0.25">
      <c r="D8" s="6"/>
      <c r="E8" s="6"/>
      <c r="I8" s="5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5">
        <f t="shared" si="0"/>
        <v>93228361.290000007</v>
      </c>
      <c r="H10" s="55">
        <f>+H11+H17+H27+H53</f>
        <v>71673301.25</v>
      </c>
      <c r="I10" s="4">
        <f t="shared" si="0"/>
        <v>73531329.719999999</v>
      </c>
      <c r="J10" s="4">
        <f>+J11+J17+J27+J53</f>
        <v>78743688.109999985</v>
      </c>
      <c r="K10" s="55">
        <f>+K11+K17+K27+K53</f>
        <v>92112489.98999998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617717821.28000009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5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51553326.859999992</v>
      </c>
      <c r="K11" s="55">
        <f t="shared" si="1"/>
        <v>69399469.989999995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449667080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>
        <v>44101066.909999996</v>
      </c>
      <c r="K12" s="28">
        <v>43376379.229999997</v>
      </c>
      <c r="L12" s="28"/>
      <c r="M12" s="28"/>
      <c r="N12" s="28"/>
      <c r="O12" s="28"/>
      <c r="P12" s="32">
        <f>SUM(D12:O12)</f>
        <v>353991225.20000005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>
        <v>773416.66</v>
      </c>
      <c r="K13" s="35">
        <v>19393131.890000001</v>
      </c>
      <c r="L13" s="35"/>
      <c r="M13" s="35"/>
      <c r="N13" s="35"/>
      <c r="O13" s="28"/>
      <c r="P13" s="32">
        <f t="shared" ref="P13:P16" si="2">SUM(D13:O13)</f>
        <v>41763114.730000004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>
        <v>6678843.29</v>
      </c>
      <c r="K16" s="28">
        <v>6629958.8700000001</v>
      </c>
      <c r="L16" s="28"/>
      <c r="M16" s="28"/>
      <c r="N16" s="28"/>
      <c r="O16" s="28"/>
      <c r="P16" s="32">
        <f t="shared" si="2"/>
        <v>53906740.069999993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5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1826381.19</v>
      </c>
      <c r="K17" s="55">
        <f t="shared" si="3"/>
        <v>3196610.6799999997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18087357.030000001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>
        <v>200000</v>
      </c>
      <c r="K18" s="28">
        <v>729169.83</v>
      </c>
      <c r="L18" s="28"/>
      <c r="M18" s="28"/>
      <c r="N18" s="28"/>
      <c r="O18" s="28"/>
      <c r="P18" s="32">
        <f>SUM(D18:O18)</f>
        <v>4543517.01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>
        <v>60180</v>
      </c>
      <c r="K19" s="28">
        <v>132396</v>
      </c>
      <c r="L19" s="28"/>
      <c r="M19" s="28"/>
      <c r="N19" s="28"/>
      <c r="O19" s="28"/>
      <c r="P19" s="32">
        <f t="shared" ref="P19:P26" si="4">SUM(D19:O19)</f>
        <v>404899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>
        <v>210000</v>
      </c>
      <c r="K21" s="28">
        <v>126284</v>
      </c>
      <c r="M21" s="28"/>
      <c r="N21" s="28"/>
      <c r="O21" s="28"/>
      <c r="P21" s="32">
        <f t="shared" si="4"/>
        <v>750073.89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>
        <v>270169.84999999998</v>
      </c>
      <c r="K22" s="28">
        <v>223545.1</v>
      </c>
      <c r="M22" s="28"/>
      <c r="N22" s="28"/>
      <c r="O22" s="28"/>
      <c r="P22" s="32">
        <f t="shared" si="4"/>
        <v>2016702.0700000003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>
        <v>0</v>
      </c>
      <c r="K23" s="28">
        <v>0</v>
      </c>
      <c r="M23" s="28"/>
      <c r="N23" s="28"/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>
        <v>871807.6</v>
      </c>
      <c r="K24" s="28">
        <v>1914415.75</v>
      </c>
      <c r="L24" s="28"/>
      <c r="M24" s="28"/>
      <c r="N24" s="28"/>
      <c r="O24" s="28"/>
      <c r="P24" s="32">
        <f t="shared" si="4"/>
        <v>7055134.7299999995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>
        <v>214223.74</v>
      </c>
      <c r="K25" s="28">
        <v>70800</v>
      </c>
      <c r="L25" s="28"/>
      <c r="M25" s="28"/>
      <c r="N25" s="28"/>
      <c r="O25" s="28"/>
      <c r="P25" s="32">
        <f t="shared" si="4"/>
        <v>1246913.29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>
        <v>0</v>
      </c>
      <c r="K26" s="28">
        <v>0</v>
      </c>
      <c r="M26" s="28"/>
      <c r="N26" s="28"/>
      <c r="O26" s="28"/>
      <c r="P26" s="32">
        <f t="shared" si="4"/>
        <v>645132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5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23390097.119999997</v>
      </c>
      <c r="K27" s="4">
        <f t="shared" si="5"/>
        <v>18947322.109999999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144674852.23000002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>
        <v>1127690.3</v>
      </c>
      <c r="K28" s="28">
        <v>1025266.72</v>
      </c>
      <c r="L28" s="28"/>
      <c r="M28" s="28"/>
      <c r="N28" s="28"/>
      <c r="O28" s="28"/>
      <c r="P28" s="32">
        <f>SUM(D28:O28)</f>
        <v>10157968.060000001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>
        <v>610136.69999999995</v>
      </c>
      <c r="K29" s="28">
        <v>0</v>
      </c>
      <c r="M29" s="28"/>
      <c r="N29" s="28"/>
      <c r="O29" s="28"/>
      <c r="P29" s="32">
        <f t="shared" ref="P29:P35" si="6">SUM(D29:O29)</f>
        <v>1790045.14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0</v>
      </c>
      <c r="J30" s="28">
        <v>496190</v>
      </c>
      <c r="K30" s="28">
        <v>1347541.12</v>
      </c>
      <c r="L30" s="28"/>
      <c r="M30" s="28"/>
      <c r="N30" s="28"/>
      <c r="O30" s="28"/>
      <c r="P30" s="32">
        <f t="shared" si="6"/>
        <v>4464577.74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7909961.2199999997</v>
      </c>
      <c r="J31" s="28">
        <v>9684993.6600000001</v>
      </c>
      <c r="K31" s="28">
        <v>5892291.4000000004</v>
      </c>
      <c r="L31" s="28"/>
      <c r="M31" s="28"/>
      <c r="N31" s="28"/>
      <c r="O31" s="28"/>
      <c r="P31" s="32">
        <f t="shared" si="6"/>
        <v>49500221.380000003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>
        <v>646765.67000000004</v>
      </c>
      <c r="K32" s="28">
        <v>1368.8</v>
      </c>
      <c r="L32" s="28"/>
      <c r="M32" s="28"/>
      <c r="N32" s="28"/>
      <c r="O32" s="28"/>
      <c r="P32" s="32">
        <f t="shared" si="6"/>
        <v>1116820.5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>
        <v>28112.080000000002</v>
      </c>
      <c r="K33" s="28">
        <v>15395.46</v>
      </c>
      <c r="L33" s="28"/>
      <c r="M33" s="28"/>
      <c r="N33" s="28"/>
      <c r="O33" s="28"/>
      <c r="P33" s="32">
        <f t="shared" si="6"/>
        <v>910007.52999999991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>
        <v>3603985.11</v>
      </c>
      <c r="K34" s="28">
        <v>2180391.21</v>
      </c>
      <c r="L34" s="28"/>
      <c r="M34" s="28"/>
      <c r="N34" s="28"/>
      <c r="O34" s="28"/>
      <c r="P34" s="32">
        <f t="shared" si="6"/>
        <v>27448567.289999999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>
        <v>7192223.5999999996</v>
      </c>
      <c r="K36" s="28">
        <v>8485067.4000000004</v>
      </c>
      <c r="L36" s="28"/>
      <c r="M36" s="28"/>
      <c r="N36" s="28"/>
      <c r="O36" s="28"/>
      <c r="P36" s="32">
        <f>SUM(D36:O36)</f>
        <v>49286644.589999996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1973882.9400000002</v>
      </c>
      <c r="K53" s="4">
        <f t="shared" si="10"/>
        <v>569087.21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5288532.0200000005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>
        <v>1039773.5</v>
      </c>
      <c r="K54" s="28">
        <v>366080.01</v>
      </c>
      <c r="L54" s="28"/>
      <c r="M54" s="28"/>
      <c r="N54" s="28"/>
      <c r="O54" s="28"/>
      <c r="P54" s="32">
        <f t="shared" ref="P54:P60" si="11">SUM(D54:O54)</f>
        <v>2884903.33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>
        <v>116975.03999999999</v>
      </c>
      <c r="K56" s="28">
        <v>203007.2</v>
      </c>
      <c r="L56" s="28"/>
      <c r="M56" s="28"/>
      <c r="N56" s="28"/>
      <c r="O56" s="28"/>
      <c r="P56" s="32">
        <f t="shared" si="11"/>
        <v>1165951.97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>
        <v>791600.64000000001</v>
      </c>
      <c r="K58" s="28">
        <v>0</v>
      </c>
      <c r="L58" s="28"/>
      <c r="N58" s="28"/>
      <c r="O58" s="28"/>
      <c r="P58" s="32">
        <f t="shared" si="11"/>
        <v>796556.64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>
        <v>25533.759999999998</v>
      </c>
      <c r="K59" s="28">
        <v>0</v>
      </c>
      <c r="O59" s="28"/>
      <c r="P59" s="32">
        <f t="shared" si="11"/>
        <v>158344.88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>
        <v>0</v>
      </c>
      <c r="K62" s="28">
        <v>0</v>
      </c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617717821.27999997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2022-09-09T20:02:51Z</cp:lastPrinted>
  <dcterms:created xsi:type="dcterms:W3CDTF">2021-07-29T18:58:50Z</dcterms:created>
  <dcterms:modified xsi:type="dcterms:W3CDTF">2022-09-09T20:03:09Z</dcterms:modified>
</cp:coreProperties>
</file>