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6 - Junio\Excel\"/>
    </mc:Choice>
  </mc:AlternateContent>
  <xr:revisionPtr revIDLastSave="0" documentId="13_ncr:1_{6D9DB166-F1A2-4CC0-B0C1-8C4D7A66642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" l="1"/>
  <c r="I12" i="3"/>
  <c r="K13" i="2" s="1"/>
  <c r="I59" i="3"/>
  <c r="I58" i="3"/>
  <c r="I57" i="3"/>
  <c r="I56" i="3"/>
  <c r="I54" i="3"/>
  <c r="I36" i="3"/>
  <c r="I34" i="3"/>
  <c r="I33" i="3"/>
  <c r="I32" i="3"/>
  <c r="I31" i="3"/>
  <c r="I30" i="3"/>
  <c r="I28" i="3"/>
  <c r="I25" i="3"/>
  <c r="I24" i="3"/>
  <c r="I23" i="3"/>
  <c r="I22" i="3"/>
  <c r="I21" i="3"/>
  <c r="I19" i="3"/>
  <c r="I18" i="3"/>
  <c r="I13" i="3"/>
  <c r="I16" i="3"/>
  <c r="I11" i="3" s="1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J11" i="2"/>
  <c r="J85" i="2"/>
  <c r="H85" i="2"/>
  <c r="F11" i="2"/>
  <c r="F85" i="2"/>
  <c r="F86" i="2" s="1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<sst xmlns="http://schemas.openxmlformats.org/spreadsheetml/2006/main" count="301" uniqueCount="119">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</sst>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icent\DEPTO.%20DE%20COSTOS%20Y%20PRESUPUESTOS\3%20CONSOLIDADOS%20MENSUALES\CONSOLIDADOS%202025\2-Consolidado%20mensual%20Sin%20ck%20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carnacion\Desktop\Matrices%20de%20cierre\4-MATRIZ%20PARA%20USO%20DE%20CONTABILIDA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2025"/>
      <sheetName val="Marzo2025"/>
      <sheetName val="T1"/>
      <sheetName val="Abril2025"/>
      <sheetName val="Mayo 2025"/>
      <sheetName val="Junio 2025"/>
      <sheetName val="T2"/>
      <sheetName val="Semestre 1"/>
      <sheetName val="Julio2025"/>
      <sheetName val="Agosto2025"/>
      <sheetName val="Septiembre2025"/>
      <sheetName val="T3"/>
      <sheetName val="Octubre 2025"/>
      <sheetName val="Noviembre2025"/>
      <sheetName val="Diciembre 2025"/>
      <sheetName val="T4"/>
      <sheetName val="Semstre 2"/>
      <sheetName val="Año 2025"/>
      <sheetName val="Hoja1"/>
    </sheetNames>
    <sheetDataSet>
      <sheetData sheetId="0">
        <row r="25">
          <cell r="J25">
            <v>68466193.689999998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CHEQUES EMITIDOS"/>
      <sheetName val="RELACION ORDENES DE COMPRAS"/>
      <sheetName val="CONS. FUENTES FINAN"/>
      <sheetName val="CUENTA T FONDO 100"/>
      <sheetName val="CUENTA T VS"/>
      <sheetName val="CUENTA T NOMINA SNS"/>
      <sheetName val="GASTOS X ATENCION"/>
      <sheetName val="PLANTILLA PRESUPUESTO"/>
      <sheetName val="TRANSFERENCIA CORRIENTE"/>
      <sheetName val="VENTA DE SERVICIO"/>
      <sheetName val="OBLIGACIONES PENDIENTES"/>
      <sheetName val="DEUDA"/>
      <sheetName val="INGRESOS SEGUN ORIGEN"/>
      <sheetName val="INGRESOS POR A.R.S"/>
      <sheetName val="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H10">
            <v>44284761.850000001</v>
          </cell>
        </row>
        <row r="11">
          <cell r="H11">
            <v>692466.66</v>
          </cell>
        </row>
        <row r="14">
          <cell r="H14">
            <v>6500822.8899999997</v>
          </cell>
        </row>
      </sheetData>
      <sheetData sheetId="9">
        <row r="16">
          <cell r="H16">
            <v>1535008.29</v>
          </cell>
        </row>
        <row r="17">
          <cell r="H17">
            <v>103250</v>
          </cell>
        </row>
        <row r="19">
          <cell r="H19">
            <v>255162.08000000002</v>
          </cell>
        </row>
        <row r="20">
          <cell r="H20">
            <v>230100</v>
          </cell>
        </row>
        <row r="21">
          <cell r="H21">
            <v>103735.73</v>
          </cell>
        </row>
        <row r="22">
          <cell r="H22">
            <v>1251497.8599999999</v>
          </cell>
        </row>
        <row r="23">
          <cell r="H23">
            <v>307515.99</v>
          </cell>
        </row>
        <row r="26">
          <cell r="H26">
            <v>979784.72</v>
          </cell>
        </row>
        <row r="28">
          <cell r="H28">
            <v>194700</v>
          </cell>
        </row>
        <row r="29">
          <cell r="H29">
            <v>4155921.0500000003</v>
          </cell>
        </row>
        <row r="30">
          <cell r="H30">
            <v>30886.5</v>
          </cell>
        </row>
        <row r="31">
          <cell r="H31">
            <v>129602.94</v>
          </cell>
        </row>
        <row r="32">
          <cell r="H32">
            <v>4528924.1999999993</v>
          </cell>
        </row>
        <row r="34">
          <cell r="H34">
            <v>8699970.0600000005</v>
          </cell>
        </row>
        <row r="52">
          <cell r="H52">
            <v>948544.18</v>
          </cell>
        </row>
        <row r="54">
          <cell r="H54">
            <v>760772.3</v>
          </cell>
        </row>
        <row r="55">
          <cell r="H55">
            <v>51448</v>
          </cell>
        </row>
        <row r="56">
          <cell r="H56">
            <v>6443733</v>
          </cell>
        </row>
        <row r="57">
          <cell r="H57">
            <v>198240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L19" sqref="L19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104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105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8"/>
  <sheetViews>
    <sheetView showGridLines="0" tabSelected="1" topLeftCell="C1" workbookViewId="0">
      <selection activeCell="C78" sqref="C7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20.285156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8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8" ht="15.75" x14ac:dyDescent="0.25">
      <c r="C5" s="110" t="s">
        <v>104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8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8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8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536374995.40999997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330229750.52999997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262537590.50999999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29209867.959999997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38482292.060000002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26613323.379999999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4039377.3899999997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1178584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292373.27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1136574.82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14739915.93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>
        <f>+'P3 Ejecucion '!O25</f>
        <v>0</v>
      </c>
      <c r="R26" s="21">
        <f t="shared" si="8"/>
        <v>1644447.8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1908141.72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  <c r="R28" s="23">
        <f>SUM(F28:Q28)</f>
        <v>130199931.16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7186086.669999999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826354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2550781.21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47820573.019999996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75136.5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265959.02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24274266.999999996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47200773.740000002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t="34.5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t="53.25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t="88.5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25">
        <f t="shared" si="17"/>
        <v>0</v>
      </c>
      <c r="P54" s="25">
        <f t="shared" si="17"/>
        <v>0</v>
      </c>
      <c r="Q54" s="25">
        <f t="shared" si="17"/>
        <v>0</v>
      </c>
      <c r="R54" s="23">
        <f>SUM(F54:Q54)</f>
        <v>49331990.340000004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3051967.44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223020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24597560.259999998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51448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21209754.640000001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536374995.40999997</v>
      </c>
    </row>
    <row r="86" spans="3:18" x14ac:dyDescent="0.25">
      <c r="D86" s="21"/>
      <c r="E86" s="21"/>
      <c r="F86" s="21">
        <f>+F85-'[1]Enero 2025'!$J$25</f>
        <v>266766.42000000179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112</v>
      </c>
    </row>
    <row r="97" spans="3:3" ht="18.75" x14ac:dyDescent="0.3">
      <c r="C97" s="65" t="s">
        <v>113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35433070866141736" bottom="0.39370078740157483" header="0.31496062992125984" footer="0.15748031496062992"/>
  <pageSetup paperSize="122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opLeftCell="C1" zoomScale="70" zoomScaleNormal="70" workbookViewId="0">
      <selection activeCell="C99" sqref="C1:P9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22.85546875" customWidth="1"/>
    <col min="4" max="5" width="20.28515625" customWidth="1"/>
    <col min="6" max="6" width="21.42578125" bestFit="1" customWidth="1"/>
    <col min="7" max="7" width="24.28515625" customWidth="1"/>
    <col min="8" max="8" width="24.855468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536374995.40999997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330229750.52999997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f>+'[2]TRANSFERENCIA CORRIENTE'!$H$10</f>
        <v>44284761.850000001</v>
      </c>
      <c r="J12" s="80"/>
      <c r="K12" s="80"/>
      <c r="L12" s="80"/>
      <c r="M12" s="80"/>
      <c r="N12" s="80"/>
      <c r="O12" s="80"/>
      <c r="P12" s="71">
        <f>SUM(D12:O12)</f>
        <v>262537590.50999999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f>+'[2]TRANSFERENCIA CORRIENTE'!$H$11</f>
        <v>692466.66</v>
      </c>
      <c r="J13" s="80"/>
      <c r="K13" s="82"/>
      <c r="L13" s="82"/>
      <c r="M13" s="82"/>
      <c r="N13" s="82"/>
      <c r="O13" s="80"/>
      <c r="P13" s="71">
        <f t="shared" ref="P13:P16" si="2">SUM(D13:O13)</f>
        <v>29209867.959999997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f>+'[2]TRANSFERENCIA CORRIENTE'!$H$14</f>
        <v>6500822.8899999997</v>
      </c>
      <c r="J16" s="80"/>
      <c r="K16" s="80"/>
      <c r="L16" s="80"/>
      <c r="M16" s="80"/>
      <c r="N16" s="80"/>
      <c r="O16" s="80"/>
      <c r="P16" s="71">
        <f t="shared" si="2"/>
        <v>38482292.060000002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26613323.379999999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f>+'[2]VENTA DE SERVICIO'!$H$16</f>
        <v>1535008.29</v>
      </c>
      <c r="J18" s="80"/>
      <c r="K18" s="80"/>
      <c r="L18" s="80"/>
      <c r="M18" s="80"/>
      <c r="N18" s="80"/>
      <c r="O18" s="80"/>
      <c r="P18" s="71">
        <f>SUM(D18:O18)</f>
        <v>4039377.3899999997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f>+'[2]VENTA DE SERVICIO'!$H$17</f>
        <v>103250</v>
      </c>
      <c r="J19" s="80"/>
      <c r="K19" s="80"/>
      <c r="L19" s="80"/>
      <c r="M19" s="80"/>
      <c r="N19" s="80"/>
      <c r="O19" s="80"/>
      <c r="P19" s="71">
        <f t="shared" ref="P19:P26" si="4">SUM(D19:O19)</f>
        <v>1178584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f>+'[2]VENTA DE SERVICIO'!$H$19</f>
        <v>255162.08000000002</v>
      </c>
      <c r="J21" s="80"/>
      <c r="K21" s="80"/>
      <c r="L21" s="80"/>
      <c r="M21" s="80"/>
      <c r="N21" s="80"/>
      <c r="O21" s="80"/>
      <c r="P21" s="71">
        <f t="shared" si="4"/>
        <v>292373.27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f>+'[2]VENTA DE SERVICIO'!$H$20</f>
        <v>230100</v>
      </c>
      <c r="J22" s="80"/>
      <c r="K22" s="80"/>
      <c r="L22" s="80"/>
      <c r="M22" s="80"/>
      <c r="N22" s="80"/>
      <c r="O22" s="80"/>
      <c r="P22" s="71">
        <f t="shared" si="4"/>
        <v>1136574.82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f>+'[2]VENTA DE SERVICIO'!$H$21</f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f>+'[2]VENTA DE SERVICIO'!$H$22</f>
        <v>1251497.8599999999</v>
      </c>
      <c r="J24" s="80"/>
      <c r="K24" s="80"/>
      <c r="L24" s="80"/>
      <c r="M24" s="80"/>
      <c r="N24" s="80"/>
      <c r="O24" s="80"/>
      <c r="P24" s="71">
        <f t="shared" si="4"/>
        <v>14739915.93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f>+'[2]VENTA DE SERVICIO'!$H$23</f>
        <v>307515.99</v>
      </c>
      <c r="J25" s="80"/>
      <c r="K25" s="80"/>
      <c r="L25" s="80"/>
      <c r="M25" s="80"/>
      <c r="N25" s="80"/>
      <c r="O25" s="80"/>
      <c r="P25" s="71">
        <f t="shared" si="4"/>
        <v>1644447.8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/>
      <c r="K26" s="80"/>
      <c r="L26" s="80"/>
      <c r="M26" s="80"/>
      <c r="N26" s="80"/>
      <c r="O26" s="80"/>
      <c r="P26" s="71">
        <f t="shared" si="4"/>
        <v>1908141.72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130199931.16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f>+'[2]VENTA DE SERVICIO'!$H$26</f>
        <v>979784.72</v>
      </c>
      <c r="J28" s="80"/>
      <c r="K28" s="80"/>
      <c r="L28" s="80"/>
      <c r="M28" s="80"/>
      <c r="N28" s="80"/>
      <c r="O28" s="80"/>
      <c r="P28" s="71">
        <f>SUM(D28:O28)</f>
        <v>7186086.669999999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826354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f>+'[2]VENTA DE SERVICIO'!$H$28</f>
        <v>194700</v>
      </c>
      <c r="J30" s="80"/>
      <c r="K30" s="80"/>
      <c r="L30" s="80"/>
      <c r="M30" s="80"/>
      <c r="N30" s="80"/>
      <c r="O30" s="80"/>
      <c r="P30" s="71">
        <f t="shared" si="6"/>
        <v>2550781.21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f>+'[2]VENTA DE SERVICIO'!$H$29</f>
        <v>4155921.0500000003</v>
      </c>
      <c r="J31" s="80"/>
      <c r="K31" s="80"/>
      <c r="L31" s="80"/>
      <c r="M31" s="80"/>
      <c r="N31" s="80"/>
      <c r="O31" s="80"/>
      <c r="P31" s="71">
        <f t="shared" si="6"/>
        <v>47820573.019999996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f>+'[2]VENTA DE SERVICIO'!$H$30</f>
        <v>30886.5</v>
      </c>
      <c r="J32" s="80"/>
      <c r="K32" s="80"/>
      <c r="L32" s="80"/>
      <c r="M32" s="80"/>
      <c r="N32" s="80"/>
      <c r="O32" s="80"/>
      <c r="P32" s="71">
        <f t="shared" si="6"/>
        <v>75136.5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f>+'[2]VENTA DE SERVICIO'!$H$31</f>
        <v>129602.94</v>
      </c>
      <c r="J33" s="80"/>
      <c r="K33" s="80"/>
      <c r="L33" s="80"/>
      <c r="M33" s="80"/>
      <c r="N33" s="80"/>
      <c r="O33" s="80"/>
      <c r="P33" s="71">
        <f t="shared" si="6"/>
        <v>265959.02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f>+'[2]VENTA DE SERVICIO'!$H$32</f>
        <v>4528924.1999999993</v>
      </c>
      <c r="J34" s="80"/>
      <c r="K34" s="80"/>
      <c r="L34" s="80"/>
      <c r="M34" s="80"/>
      <c r="N34" s="80"/>
      <c r="O34" s="80"/>
      <c r="P34" s="71">
        <f t="shared" si="6"/>
        <v>24274266.999999996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f>+'[2]VENTA DE SERVICIO'!$H$34</f>
        <v>8699970.0600000005</v>
      </c>
      <c r="J36" s="80"/>
      <c r="K36" s="80"/>
      <c r="L36" s="80"/>
      <c r="M36" s="80"/>
      <c r="N36" s="80"/>
      <c r="O36" s="80"/>
      <c r="P36" s="71">
        <f>SUM(D36:O36)</f>
        <v>47200773.740000002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49331990.340000004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f>+'[2]VENTA DE SERVICIO'!$H$52</f>
        <v>948544.18</v>
      </c>
      <c r="J54" s="80"/>
      <c r="K54" s="80"/>
      <c r="L54" s="80"/>
      <c r="M54" s="80"/>
      <c r="N54" s="80"/>
      <c r="O54" s="80"/>
      <c r="P54" s="71">
        <f t="shared" ref="P54:P60" si="11">SUM(D54:O54)</f>
        <v>3051967.44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/>
      <c r="K55" s="80"/>
      <c r="L55" s="80"/>
      <c r="M55" s="80"/>
      <c r="N55" s="80"/>
      <c r="O55" s="80"/>
      <c r="P55" s="71">
        <f t="shared" si="11"/>
        <v>223020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f>+'[2]VENTA DE SERVICIO'!$H$54</f>
        <v>760772.3</v>
      </c>
      <c r="J56" s="80"/>
      <c r="K56" s="80"/>
      <c r="L56" s="80"/>
      <c r="M56" s="80"/>
      <c r="N56" s="80"/>
      <c r="O56" s="80"/>
      <c r="P56" s="71">
        <f t="shared" si="11"/>
        <v>24597560.259999998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f>+'[2]VENTA DE SERVICIO'!$H$55</f>
        <v>51448</v>
      </c>
      <c r="J57" s="80"/>
      <c r="K57" s="80"/>
      <c r="L57" s="71"/>
      <c r="M57" s="80"/>
      <c r="N57" s="80"/>
      <c r="O57" s="80"/>
      <c r="P57" s="71">
        <f t="shared" si="11"/>
        <v>51448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f>+'[2]VENTA DE SERVICIO'!$H$56</f>
        <v>6443733</v>
      </c>
      <c r="J58" s="80"/>
      <c r="K58" s="80"/>
      <c r="L58" s="80"/>
      <c r="M58" s="80"/>
      <c r="N58" s="80"/>
      <c r="O58" s="80"/>
      <c r="P58" s="71">
        <f t="shared" si="11"/>
        <v>21209754.640000001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f>+'[2]VENTA DE SERVICIO'!$H$57</f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0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536374995.40999997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2025-07-04T19:31:31Z</cp:lastPrinted>
  <dcterms:created xsi:type="dcterms:W3CDTF">2021-07-29T18:58:50Z</dcterms:created>
  <dcterms:modified xsi:type="dcterms:W3CDTF">2025-07-04T19:38:38Z</dcterms:modified>
</cp:coreProperties>
</file>