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2 - Febrero\Excell\"/>
    </mc:Choice>
  </mc:AlternateContent>
  <bookViews>
    <workbookView xWindow="0" yWindow="0" windowWidth="20490" windowHeight="7755" activeTab="1"/>
  </bookViews>
  <sheets>
    <sheet name="P1 Presupuesto Aprobado" sheetId="1" r:id="rId1"/>
    <sheet name="P2 Presupuesto Aprobado-Ejec " sheetId="2" r:id="rId2"/>
    <sheet name="P3 Ejecucion 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E36" i="3"/>
  <c r="D11" i="3" l="1"/>
  <c r="D18" i="1"/>
  <c r="D19" i="1"/>
  <c r="D20" i="1"/>
  <c r="D21" i="1"/>
  <c r="D22" i="1"/>
  <c r="D23" i="1"/>
  <c r="D24" i="1"/>
  <c r="D25" i="1"/>
  <c r="D26" i="1"/>
  <c r="H55" i="2" l="1"/>
  <c r="H56" i="2"/>
  <c r="H57" i="2"/>
  <c r="H58" i="2"/>
  <c r="H59" i="2"/>
  <c r="H29" i="2"/>
  <c r="H30" i="2"/>
  <c r="H31" i="2"/>
  <c r="H32" i="2"/>
  <c r="H33" i="2"/>
  <c r="H34" i="2"/>
  <c r="H35" i="2"/>
  <c r="H36" i="2"/>
  <c r="H37" i="2"/>
  <c r="H19" i="2"/>
  <c r="H20" i="2"/>
  <c r="H21" i="2"/>
  <c r="H22" i="2"/>
  <c r="H23" i="2"/>
  <c r="H24" i="2"/>
  <c r="H25" i="2"/>
  <c r="H26" i="2"/>
  <c r="H27" i="2"/>
  <c r="H13" i="2"/>
  <c r="H14" i="2"/>
  <c r="H15" i="2"/>
  <c r="H16" i="2"/>
  <c r="H17" i="2"/>
  <c r="D12" i="1"/>
  <c r="D13" i="1"/>
  <c r="D14" i="1"/>
  <c r="D15" i="1"/>
  <c r="D16" i="1"/>
  <c r="N11" i="3" l="1"/>
  <c r="P17" i="2"/>
  <c r="D18" i="2" l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I13" i="2"/>
  <c r="J13" i="2"/>
  <c r="K13" i="2"/>
  <c r="L13" i="2"/>
  <c r="M13" i="2"/>
  <c r="N13" i="2"/>
  <c r="O13" i="2"/>
  <c r="P13" i="2"/>
  <c r="Q13" i="2"/>
  <c r="F14" i="2"/>
  <c r="G14" i="2"/>
  <c r="I14" i="2"/>
  <c r="J14" i="2"/>
  <c r="K14" i="2"/>
  <c r="L14" i="2"/>
  <c r="M14" i="2"/>
  <c r="N14" i="2"/>
  <c r="O14" i="2"/>
  <c r="P14" i="2"/>
  <c r="Q14" i="2"/>
  <c r="F15" i="2"/>
  <c r="G15" i="2"/>
  <c r="I15" i="2"/>
  <c r="J15" i="2"/>
  <c r="K15" i="2"/>
  <c r="L15" i="2"/>
  <c r="M15" i="2"/>
  <c r="N15" i="2"/>
  <c r="O15" i="2"/>
  <c r="P15" i="2"/>
  <c r="Q15" i="2"/>
  <c r="F16" i="2"/>
  <c r="G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I20" i="2"/>
  <c r="J20" i="2"/>
  <c r="K20" i="2"/>
  <c r="L20" i="2"/>
  <c r="M20" i="2"/>
  <c r="N20" i="2"/>
  <c r="O20" i="2"/>
  <c r="P20" i="2"/>
  <c r="Q20" i="2"/>
  <c r="F21" i="2"/>
  <c r="G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I36" i="2"/>
  <c r="J36" i="2"/>
  <c r="K36" i="2"/>
  <c r="L36" i="2"/>
  <c r="M36" i="2"/>
  <c r="N36" i="2"/>
  <c r="O36" i="2"/>
  <c r="P36" i="2"/>
  <c r="Q36" i="2"/>
  <c r="F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O12" i="2" l="1"/>
  <c r="F12" i="2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53" i="3"/>
  <c r="R12" i="2" l="1"/>
  <c r="R18" i="2"/>
  <c r="R28" i="2"/>
  <c r="N84" i="3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D85" i="2" l="1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O84" i="3" l="1"/>
  <c r="M84" i="3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R85" i="2" s="1"/>
  <c r="P10" i="3"/>
  <c r="N11" i="2"/>
  <c r="M11" i="2"/>
  <c r="E85" i="2" l="1"/>
  <c r="R11" i="2"/>
  <c r="E11" i="2"/>
</calcChain>
</file>

<file path=xl/sharedStrings.xml><?xml version="1.0" encoding="utf-8"?>
<sst xmlns="http://schemas.openxmlformats.org/spreadsheetml/2006/main" count="295" uniqueCount="116">
  <si>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</si>
  <si>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</si>
  <si>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</si>
  <si>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</si>
  <si>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</si>
  <si>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</si>
  <si>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</si>
  <si>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</si>
  <si>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</si>
  <si>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</si>
  <si>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</si>
  <si>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</si>
  <si>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</si>
  <si>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</si>
  <si>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</si>
  <si>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</si>
  <si>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</si>
  <si>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</si>
  <si>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</si>
  <si>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</si>
  <si>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</si>
  <si>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</si>
  <si>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</si>
  <si>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</si>
  <si>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</si>
  <si>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</si>
  <si>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</si>
  <si>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</si>
  <si>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</si>
  <si>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</si>
  <si>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</si>
  <si>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</si>
  <si>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</si>
  <si>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</si>
  <si>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</si>
  <si>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</si>
  <si>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</si>
  <si>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</si>
  <si>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</si>
  <si>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</si>
  <si>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</si>
  <si>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</si>
  <si>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</si>
  <si>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</si>
  <si>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</si>
  <si>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</si>
  <si>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</si>
  <si>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</si>
  <si>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</si>
  <si>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</si>
  <si>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</si>
  <si>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</si>
  <si>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</si>
  <si>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</si>
  <si>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</si>
  <si>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</si>
  <si>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</si>
  <si>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</si>
  <si>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</si>
  <si>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</si>
  <si>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</si>
  <si>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</si>
  <si>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</si>
  <si>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</si>
  <si>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</si>
  <si>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</si>
  <si>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</si>
  <si>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</si>
  <si>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</si>
  <si>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</si>
  <si>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</si>
  <si>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</si>
  <si>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</si>
  <si>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</si>
  <si>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</si>
  <si>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</si>
  <si>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</si>
  <si>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</si>
  <si>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</si>
  <si>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</si>
  <si>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</si>
  <si>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</si>
  <si>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</si>
  <si>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</si>
  <si>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</si>
  <si>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</si>
  <si>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</si>
  <si>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</si>
  <si>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</si>
  <si>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</si>
  <si>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</si>
  <si>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</si>
  <si>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</si>
  <si>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</si>
  <si>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</si>
  <si>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</si>
  <si>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</si>
  <si>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</si>
  <si>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</si>
  <si>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</si>
  <si>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</si>
  <si>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</si>
  <si>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</si>
  <si>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</si>
  <si>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</si>
  <si>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</si>
  <si>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HOSPITAL UNIVERSITARIO DOCENTE TRAUMATOLOGICO DR. NEY ARIAS LORA</t>
  </si>
  <si>
    <t>Año 2025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</si>
  <si>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</si>
  <si>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</si>
  <si>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</si>
  <si>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</si>
  <si>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</si>
  <si>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</si>
  <si>
    <t>LIC.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</si>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</sst>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4" fillId="0" borderId="15" xfId="0" applyFont="1" applyBorder="1" applyAlignment="1"/>
    <xf numFmtId="0" fontId="15" fillId="0" borderId="16" xfId="0" applyFont="1" applyBorder="1"/>
    <xf numFmtId="0" fontId="14" fillId="0" borderId="17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6" fillId="0" borderId="0" xfId="0" applyFont="1"/>
    <xf numFmtId="0" fontId="17" fillId="0" borderId="0" xfId="0" applyFont="1" applyAlignment="1">
      <alignment vertical="top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18" fillId="0" borderId="0" xfId="0" applyFont="1"/>
    <xf numFmtId="0" fontId="19" fillId="0" borderId="0" xfId="0" applyFont="1" applyAlignment="1">
      <alignment vertical="top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0</xdr:row>
      <xdr:rowOff>133351</xdr:rowOff>
    </xdr:from>
    <xdr:to>
      <xdr:col>4</xdr:col>
      <xdr:colOff>996399</xdr:colOff>
      <xdr:row>2</xdr:row>
      <xdr:rowOff>285750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3335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3</xdr:col>
      <xdr:colOff>771525</xdr:colOff>
      <xdr:row>4</xdr:row>
      <xdr:rowOff>187960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299357</xdr:colOff>
      <xdr:row>5</xdr:row>
      <xdr:rowOff>137613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99"/>
  <sheetViews>
    <sheetView showGridLines="0" workbookViewId="0">
      <selection activeCell="G6" sqref="G6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5" t="s">
        <v>98</v>
      </c>
      <c r="D3" s="66"/>
      <c r="E3" s="66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63" t="s">
        <v>106</v>
      </c>
      <c r="D4" s="64"/>
      <c r="E4" s="64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69" t="s">
        <v>107</v>
      </c>
      <c r="D5" s="70"/>
      <c r="E5" s="7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67" t="s">
        <v>76</v>
      </c>
      <c r="D6" s="68"/>
      <c r="E6" s="6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67" t="s">
        <v>77</v>
      </c>
      <c r="D7" s="68"/>
      <c r="E7" s="68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105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1169454652</v>
      </c>
      <c r="E10" s="28">
        <f>+E11+E17+E27+E53</f>
        <v>0</v>
      </c>
      <c r="F10" s="7"/>
    </row>
    <row r="11" spans="2:16" x14ac:dyDescent="0.25">
      <c r="C11" s="29" t="s">
        <v>1</v>
      </c>
      <c r="D11" s="49">
        <f>SUM(D12:D16)</f>
        <v>684173365</v>
      </c>
      <c r="E11" s="49">
        <f>SUM(E12:E16)</f>
        <v>0</v>
      </c>
      <c r="F11" s="25"/>
    </row>
    <row r="12" spans="2:16" x14ac:dyDescent="0.25">
      <c r="C12" s="30" t="s">
        <v>2</v>
      </c>
      <c r="D12" s="50">
        <f>'P2 Presupuesto Aprobado-Ejec '!D13</f>
        <v>548883319</v>
      </c>
      <c r="E12" s="50"/>
      <c r="F12" s="25"/>
    </row>
    <row r="13" spans="2:16" x14ac:dyDescent="0.25">
      <c r="C13" s="30" t="s">
        <v>3</v>
      </c>
      <c r="D13" s="50">
        <f>'P2 Presupuesto Aprobado-Ejec '!D14</f>
        <v>59571246</v>
      </c>
      <c r="E13" s="50"/>
      <c r="F13" s="25"/>
    </row>
    <row r="14" spans="2:16" x14ac:dyDescent="0.25">
      <c r="C14" s="30" t="s">
        <v>4</v>
      </c>
      <c r="D14" s="50">
        <f>'P2 Presupuesto Aprobado-Ejec '!D15</f>
        <v>0</v>
      </c>
      <c r="E14" s="50"/>
      <c r="F14" s="25"/>
    </row>
    <row r="15" spans="2:16" x14ac:dyDescent="0.25">
      <c r="C15" s="30" t="s">
        <v>5</v>
      </c>
      <c r="D15" s="50">
        <f>'P2 Presupuesto Aprobado-Ejec '!D16</f>
        <v>0</v>
      </c>
      <c r="E15" s="50"/>
      <c r="F15" s="25"/>
    </row>
    <row r="16" spans="2:16" x14ac:dyDescent="0.25">
      <c r="C16" s="30" t="s">
        <v>6</v>
      </c>
      <c r="D16" s="50">
        <f>'P2 Presupuesto Aprobado-Ejec '!D17</f>
        <v>75718800</v>
      </c>
      <c r="E16" s="50"/>
      <c r="F16" s="25"/>
    </row>
    <row r="17" spans="3:6" x14ac:dyDescent="0.25">
      <c r="C17" s="29" t="s">
        <v>7</v>
      </c>
      <c r="D17" s="49">
        <f>SUM(D18:D26)</f>
        <v>90324490</v>
      </c>
      <c r="E17" s="49">
        <f>SUM(E18:E26)</f>
        <v>0</v>
      </c>
      <c r="F17" s="25"/>
    </row>
    <row r="18" spans="3:6" x14ac:dyDescent="0.25">
      <c r="C18" s="30" t="s">
        <v>8</v>
      </c>
      <c r="D18" s="50">
        <f>'P2 Presupuesto Aprobado-Ejec '!D19</f>
        <v>8878100</v>
      </c>
      <c r="E18" s="50"/>
      <c r="F18" s="25"/>
    </row>
    <row r="19" spans="3:6" x14ac:dyDescent="0.25">
      <c r="C19" s="30" t="s">
        <v>9</v>
      </c>
      <c r="D19" s="50">
        <f>'P2 Presupuesto Aprobado-Ejec '!D20</f>
        <v>2110000</v>
      </c>
      <c r="E19" s="50"/>
      <c r="F19" s="25"/>
    </row>
    <row r="20" spans="3:6" x14ac:dyDescent="0.25">
      <c r="C20" s="30" t="s">
        <v>10</v>
      </c>
      <c r="D20" s="50">
        <f>'P2 Presupuesto Aprobado-Ejec '!D21</f>
        <v>55620</v>
      </c>
      <c r="E20" s="50"/>
      <c r="F20" s="25"/>
    </row>
    <row r="21" spans="3:6" x14ac:dyDescent="0.25">
      <c r="C21" s="30" t="s">
        <v>11</v>
      </c>
      <c r="D21" s="50">
        <f>'P2 Presupuesto Aprobado-Ejec '!D22</f>
        <v>2075400</v>
      </c>
      <c r="E21" s="50"/>
      <c r="F21" s="25"/>
    </row>
    <row r="22" spans="3:6" x14ac:dyDescent="0.25">
      <c r="C22" s="30" t="s">
        <v>12</v>
      </c>
      <c r="D22" s="50">
        <f>'P2 Presupuesto Aprobado-Ejec '!D23</f>
        <v>4353220</v>
      </c>
      <c r="E22" s="50"/>
      <c r="F22" s="25"/>
    </row>
    <row r="23" spans="3:6" x14ac:dyDescent="0.25">
      <c r="C23" s="30" t="s">
        <v>13</v>
      </c>
      <c r="D23" s="50">
        <f>'P2 Presupuesto Aprobado-Ejec '!D24</f>
        <v>1850000</v>
      </c>
      <c r="E23" s="50"/>
      <c r="F23" s="25"/>
    </row>
    <row r="24" spans="3:6" x14ac:dyDescent="0.25">
      <c r="C24" s="30" t="s">
        <v>14</v>
      </c>
      <c r="D24" s="50">
        <f>'P2 Presupuesto Aprobado-Ejec '!D25</f>
        <v>56804750</v>
      </c>
      <c r="E24" s="50"/>
      <c r="F24" s="25"/>
    </row>
    <row r="25" spans="3:6" x14ac:dyDescent="0.25">
      <c r="C25" s="30" t="s">
        <v>15</v>
      </c>
      <c r="D25" s="50">
        <f>'P2 Presupuesto Aprobado-Ejec '!D26</f>
        <v>10247400</v>
      </c>
      <c r="E25" s="50"/>
      <c r="F25" s="25"/>
    </row>
    <row r="26" spans="3:6" x14ac:dyDescent="0.25">
      <c r="C26" s="30" t="s">
        <v>16</v>
      </c>
      <c r="D26" s="50">
        <f>'P2 Presupuesto Aprobado-Ejec '!D27</f>
        <v>3950000</v>
      </c>
      <c r="E26" s="50"/>
      <c r="F26" s="25"/>
    </row>
    <row r="27" spans="3:6" x14ac:dyDescent="0.25">
      <c r="C27" s="29" t="s">
        <v>17</v>
      </c>
      <c r="D27" s="49">
        <f>SUM(D28:D36)</f>
        <v>311764235</v>
      </c>
      <c r="E27" s="49">
        <f>SUM(E28:E36)</f>
        <v>0</v>
      </c>
      <c r="F27" s="25"/>
    </row>
    <row r="28" spans="3:6" x14ac:dyDescent="0.25">
      <c r="C28" s="30" t="s">
        <v>18</v>
      </c>
      <c r="D28" s="50">
        <f>'P2 Presupuesto Aprobado-Ejec '!D29</f>
        <v>28915600</v>
      </c>
      <c r="E28" s="50"/>
      <c r="F28" s="25"/>
    </row>
    <row r="29" spans="3:6" x14ac:dyDescent="0.25">
      <c r="C29" s="30" t="s">
        <v>19</v>
      </c>
      <c r="D29" s="50">
        <f>'P2 Presupuesto Aprobado-Ejec '!D30</f>
        <v>4263480</v>
      </c>
      <c r="E29" s="50"/>
      <c r="F29" s="25"/>
    </row>
    <row r="30" spans="3:6" x14ac:dyDescent="0.25">
      <c r="C30" s="30" t="s">
        <v>20</v>
      </c>
      <c r="D30" s="50">
        <f>'P2 Presupuesto Aprobado-Ejec '!D31</f>
        <v>8831340</v>
      </c>
      <c r="E30" s="50"/>
      <c r="F30" s="25"/>
    </row>
    <row r="31" spans="3:6" x14ac:dyDescent="0.25">
      <c r="C31" s="30" t="s">
        <v>21</v>
      </c>
      <c r="D31" s="50">
        <f>'P2 Presupuesto Aprobado-Ejec '!D32</f>
        <v>94659340</v>
      </c>
      <c r="E31" s="50"/>
      <c r="F31" s="25"/>
    </row>
    <row r="32" spans="3:6" x14ac:dyDescent="0.25">
      <c r="C32" s="30" t="s">
        <v>22</v>
      </c>
      <c r="D32" s="50">
        <f>'P2 Presupuesto Aprobado-Ejec '!D33</f>
        <v>2355480</v>
      </c>
      <c r="E32" s="50"/>
      <c r="F32" s="25"/>
    </row>
    <row r="33" spans="3:6" x14ac:dyDescent="0.25">
      <c r="C33" s="30" t="s">
        <v>23</v>
      </c>
      <c r="D33" s="50">
        <f>'P2 Presupuesto Aprobado-Ejec '!D34</f>
        <v>3970260</v>
      </c>
      <c r="E33" s="50"/>
      <c r="F33" s="25"/>
    </row>
    <row r="34" spans="3:6" x14ac:dyDescent="0.25">
      <c r="C34" s="30" t="s">
        <v>24</v>
      </c>
      <c r="D34" s="50">
        <f>'P2 Presupuesto Aprobado-Ejec '!D35</f>
        <v>67884035</v>
      </c>
      <c r="E34" s="50"/>
      <c r="F34" s="25"/>
    </row>
    <row r="35" spans="3:6" x14ac:dyDescent="0.25">
      <c r="C35" s="30" t="s">
        <v>25</v>
      </c>
      <c r="D35" s="50">
        <f>'P2 Presupuesto Aprobado-Ejec '!D36</f>
        <v>0</v>
      </c>
      <c r="E35" s="50"/>
      <c r="F35" s="25"/>
    </row>
    <row r="36" spans="3:6" x14ac:dyDescent="0.25">
      <c r="C36" s="30" t="s">
        <v>26</v>
      </c>
      <c r="D36" s="50">
        <f>'P2 Presupuesto Aprobado-Ejec '!D37</f>
        <v>100884700</v>
      </c>
      <c r="E36" s="50"/>
      <c r="F36" s="25"/>
    </row>
    <row r="37" spans="3:6" hidden="1" x14ac:dyDescent="0.25">
      <c r="C37" s="29" t="s">
        <v>27</v>
      </c>
      <c r="D37" s="50">
        <f>SUM(D38:D44)</f>
        <v>0</v>
      </c>
      <c r="E37" s="49"/>
      <c r="F37" s="25"/>
    </row>
    <row r="38" spans="3:6" hidden="1" x14ac:dyDescent="0.25">
      <c r="C38" s="30" t="s">
        <v>28</v>
      </c>
      <c r="D38" s="50">
        <f>'P2 Presupuesto Aprobado-Ejec '!D39</f>
        <v>0</v>
      </c>
      <c r="E38" s="50"/>
      <c r="F38" s="25"/>
    </row>
    <row r="39" spans="3:6" hidden="1" x14ac:dyDescent="0.25">
      <c r="C39" s="30" t="s">
        <v>29</v>
      </c>
      <c r="D39" s="50">
        <f>'P2 Presupuesto Aprobado-Ejec '!D40</f>
        <v>0</v>
      </c>
      <c r="E39" s="50"/>
      <c r="F39" s="25"/>
    </row>
    <row r="40" spans="3:6" hidden="1" x14ac:dyDescent="0.25">
      <c r="C40" s="30" t="s">
        <v>30</v>
      </c>
      <c r="D40" s="50">
        <f>'P2 Presupuesto Aprobado-Ejec '!D41</f>
        <v>0</v>
      </c>
      <c r="E40" s="50"/>
      <c r="F40" s="25"/>
    </row>
    <row r="41" spans="3:6" hidden="1" x14ac:dyDescent="0.25">
      <c r="C41" s="30" t="s">
        <v>31</v>
      </c>
      <c r="D41" s="50">
        <f>'P2 Presupuesto Aprobado-Ejec '!D42</f>
        <v>0</v>
      </c>
      <c r="E41" s="50"/>
      <c r="F41" s="25"/>
    </row>
    <row r="42" spans="3:6" hidden="1" x14ac:dyDescent="0.25">
      <c r="C42" s="30" t="s">
        <v>32</v>
      </c>
      <c r="D42" s="50">
        <f>'P2 Presupuesto Aprobado-Ejec '!D43</f>
        <v>0</v>
      </c>
      <c r="E42" s="50"/>
      <c r="F42" s="25"/>
    </row>
    <row r="43" spans="3:6" hidden="1" x14ac:dyDescent="0.25">
      <c r="C43" s="30" t="s">
        <v>34</v>
      </c>
      <c r="D43" s="50">
        <f>'P2 Presupuesto Aprobado-Ejec '!D44</f>
        <v>0</v>
      </c>
      <c r="E43" s="50"/>
      <c r="F43" s="25"/>
    </row>
    <row r="44" spans="3:6" hidden="1" x14ac:dyDescent="0.25">
      <c r="C44" s="30" t="s">
        <v>35</v>
      </c>
      <c r="D44" s="50">
        <f>'P2 Presupuesto Aprobado-Ejec '!D45</f>
        <v>0</v>
      </c>
      <c r="E44" s="50"/>
      <c r="F44" s="25"/>
    </row>
    <row r="45" spans="3:6" hidden="1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hidden="1" x14ac:dyDescent="0.25">
      <c r="C46" s="30" t="s">
        <v>37</v>
      </c>
      <c r="D46" s="50">
        <f>'P2 Presupuesto Aprobado-Ejec '!D47</f>
        <v>0</v>
      </c>
      <c r="E46" s="50"/>
      <c r="F46" s="25"/>
    </row>
    <row r="47" spans="3:6" hidden="1" x14ac:dyDescent="0.25">
      <c r="C47" s="30" t="s">
        <v>38</v>
      </c>
      <c r="D47" s="50">
        <f>'P2 Presupuesto Aprobado-Ejec '!D48</f>
        <v>0</v>
      </c>
      <c r="E47" s="50"/>
      <c r="F47" s="25"/>
    </row>
    <row r="48" spans="3:6" hidden="1" x14ac:dyDescent="0.25">
      <c r="C48" s="30" t="s">
        <v>39</v>
      </c>
      <c r="D48" s="50">
        <f>'P2 Presupuesto Aprobado-Ejec '!D49</f>
        <v>0</v>
      </c>
      <c r="E48" s="50"/>
      <c r="F48" s="25"/>
    </row>
    <row r="49" spans="3:6" hidden="1" x14ac:dyDescent="0.25">
      <c r="C49" s="30" t="s">
        <v>40</v>
      </c>
      <c r="D49" s="50">
        <f>'P2 Presupuesto Aprobado-Ejec '!D50</f>
        <v>0</v>
      </c>
      <c r="E49" s="50"/>
      <c r="F49" s="25"/>
    </row>
    <row r="50" spans="3:6" hidden="1" x14ac:dyDescent="0.25">
      <c r="C50" s="30" t="s">
        <v>99</v>
      </c>
      <c r="D50" s="50">
        <f>'P2 Presupuesto Aprobado-Ejec '!D51</f>
        <v>0</v>
      </c>
      <c r="E50" s="50"/>
      <c r="F50" s="25"/>
    </row>
    <row r="51" spans="3:6" hidden="1" x14ac:dyDescent="0.25">
      <c r="C51" s="30" t="s">
        <v>41</v>
      </c>
      <c r="D51" s="50">
        <f>'P2 Presupuesto Aprobado-Ejec '!D52</f>
        <v>0</v>
      </c>
      <c r="E51" s="50"/>
      <c r="F51" s="25"/>
    </row>
    <row r="52" spans="3:6" hidden="1" x14ac:dyDescent="0.25">
      <c r="C52" s="30" t="s">
        <v>42</v>
      </c>
      <c r="D52" s="50">
        <f>'P2 Presupuesto Aprobado-Ejec '!D53</f>
        <v>0</v>
      </c>
      <c r="E52" s="50"/>
      <c r="F52" s="25"/>
    </row>
    <row r="53" spans="3:6" x14ac:dyDescent="0.25">
      <c r="C53" s="29" t="s">
        <v>43</v>
      </c>
      <c r="D53" s="49">
        <f>SUM(D54:D62)</f>
        <v>83192562</v>
      </c>
      <c r="E53" s="49">
        <f>SUM(E54:E62)</f>
        <v>0</v>
      </c>
      <c r="F53" s="25"/>
    </row>
    <row r="54" spans="3:6" x14ac:dyDescent="0.25">
      <c r="C54" s="30" t="s">
        <v>44</v>
      </c>
      <c r="D54" s="50">
        <f>'P2 Presupuesto Aprobado-Ejec '!D55</f>
        <v>6219000</v>
      </c>
      <c r="E54" s="50"/>
      <c r="F54" s="25"/>
    </row>
    <row r="55" spans="3:6" x14ac:dyDescent="0.25">
      <c r="C55" s="30" t="s">
        <v>100</v>
      </c>
      <c r="D55" s="50">
        <f>'P2 Presupuesto Aprobado-Ejec '!D56</f>
        <v>865062</v>
      </c>
      <c r="E55" s="50"/>
      <c r="F55" s="25"/>
    </row>
    <row r="56" spans="3:6" x14ac:dyDescent="0.25">
      <c r="C56" s="30" t="s">
        <v>46</v>
      </c>
      <c r="D56" s="50">
        <f>'P2 Presupuesto Aprobado-Ejec '!D57</f>
        <v>43350000</v>
      </c>
      <c r="E56" s="50"/>
      <c r="F56" s="25"/>
    </row>
    <row r="57" spans="3:6" x14ac:dyDescent="0.25">
      <c r="C57" s="30" t="s">
        <v>47</v>
      </c>
      <c r="D57" s="50">
        <f>'P2 Presupuesto Aprobado-Ejec '!D58</f>
        <v>1620000</v>
      </c>
      <c r="E57" s="50"/>
      <c r="F57" s="25"/>
    </row>
    <row r="58" spans="3:6" x14ac:dyDescent="0.25">
      <c r="C58" s="30" t="s">
        <v>48</v>
      </c>
      <c r="D58" s="50">
        <f>'P2 Presupuesto Aprobado-Ejec '!D59</f>
        <v>28204500</v>
      </c>
      <c r="E58" s="50"/>
      <c r="F58" s="25"/>
    </row>
    <row r="59" spans="3:6" x14ac:dyDescent="0.25">
      <c r="C59" s="30" t="s">
        <v>49</v>
      </c>
      <c r="D59" s="50">
        <f>'P2 Presupuesto Aprobado-Ejec '!D60</f>
        <v>369000</v>
      </c>
      <c r="E59" s="50"/>
      <c r="F59" s="25"/>
    </row>
    <row r="60" spans="3:6" x14ac:dyDescent="0.25">
      <c r="C60" s="30" t="s">
        <v>101</v>
      </c>
      <c r="D60" s="50">
        <f>'P2 Presupuesto Aprobado-Ejec '!D61</f>
        <v>1935000</v>
      </c>
      <c r="E60" s="50"/>
      <c r="F60" s="25"/>
    </row>
    <row r="61" spans="3:6" x14ac:dyDescent="0.25">
      <c r="C61" s="30" t="s">
        <v>51</v>
      </c>
      <c r="D61" s="50">
        <f>'P2 Presupuesto Aprobado-Ejec '!D62</f>
        <v>630000</v>
      </c>
      <c r="E61" s="50"/>
      <c r="F61" s="25"/>
    </row>
    <row r="62" spans="3:6" x14ac:dyDescent="0.25">
      <c r="C62" s="30" t="s">
        <v>52</v>
      </c>
      <c r="D62" s="50">
        <f>'P2 Presupuesto Aprobado-Ejec '!D63</f>
        <v>0</v>
      </c>
      <c r="E62" s="50"/>
      <c r="F62" s="25"/>
    </row>
    <row r="63" spans="3:6" hidden="1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hidden="1" x14ac:dyDescent="0.25">
      <c r="C64" s="30" t="s">
        <v>54</v>
      </c>
      <c r="D64" s="50">
        <v>0</v>
      </c>
      <c r="E64" s="50">
        <v>0</v>
      </c>
      <c r="F64" s="25"/>
    </row>
    <row r="65" spans="3:6" hidden="1" x14ac:dyDescent="0.25">
      <c r="C65" s="30" t="s">
        <v>55</v>
      </c>
      <c r="D65" s="50"/>
      <c r="E65" s="50"/>
      <c r="F65" s="25"/>
    </row>
    <row r="66" spans="3:6" hidden="1" x14ac:dyDescent="0.25">
      <c r="C66" s="30" t="s">
        <v>56</v>
      </c>
      <c r="D66" s="50"/>
      <c r="E66" s="50"/>
      <c r="F66" s="25"/>
    </row>
    <row r="67" spans="3:6" hidden="1" x14ac:dyDescent="0.25">
      <c r="C67" s="30" t="s">
        <v>57</v>
      </c>
      <c r="D67" s="50"/>
      <c r="E67" s="50"/>
      <c r="F67" s="25"/>
    </row>
    <row r="68" spans="3:6" hidden="1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hidden="1" x14ac:dyDescent="0.25">
      <c r="C69" s="30" t="s">
        <v>59</v>
      </c>
      <c r="D69" s="50"/>
      <c r="E69" s="50"/>
      <c r="F69" s="25"/>
    </row>
    <row r="70" spans="3:6" hidden="1" x14ac:dyDescent="0.25">
      <c r="C70" s="30" t="s">
        <v>60</v>
      </c>
      <c r="D70" s="50"/>
      <c r="E70" s="50"/>
      <c r="F70" s="25"/>
    </row>
    <row r="71" spans="3:6" hidden="1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hidden="1" x14ac:dyDescent="0.25">
      <c r="C72" s="30" t="s">
        <v>62</v>
      </c>
      <c r="D72" s="50"/>
      <c r="E72" s="50"/>
      <c r="F72" s="25"/>
    </row>
    <row r="73" spans="3:6" hidden="1" x14ac:dyDescent="0.25">
      <c r="C73" s="30" t="s">
        <v>63</v>
      </c>
      <c r="D73" s="50"/>
      <c r="E73" s="50"/>
      <c r="F73" s="25"/>
    </row>
    <row r="74" spans="3:6" hidden="1" x14ac:dyDescent="0.25">
      <c r="C74" s="30" t="s">
        <v>64</v>
      </c>
      <c r="D74" s="50"/>
      <c r="E74" s="50"/>
      <c r="F74" s="25"/>
    </row>
    <row r="75" spans="3:6" x14ac:dyDescent="0.25">
      <c r="C75" s="32" t="s">
        <v>102</v>
      </c>
      <c r="D75" s="51">
        <f>D11+D17+D27+D37+D45+D53+D63+D68+D71</f>
        <v>1169454652</v>
      </c>
      <c r="E75" s="51">
        <f>E11+E17+E27+E37+E45+E53+E63+E68+E71</f>
        <v>0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103</v>
      </c>
      <c r="D86" s="33"/>
      <c r="E86" s="33"/>
      <c r="F86" s="25"/>
    </row>
    <row r="88" spans="3:6" ht="15.75" x14ac:dyDescent="0.25">
      <c r="C88" s="37" t="s">
        <v>104</v>
      </c>
      <c r="D88" s="59">
        <f>D75+D86</f>
        <v>1169454652</v>
      </c>
      <c r="E88" s="38">
        <f>E75+E86</f>
        <v>0</v>
      </c>
      <c r="F88" s="55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  <row r="97" spans="3:3" ht="18.75" x14ac:dyDescent="0.3">
      <c r="C97" s="60"/>
    </row>
    <row r="98" spans="3:3" ht="15.75" x14ac:dyDescent="0.25">
      <c r="C98" s="61" t="s">
        <v>108</v>
      </c>
    </row>
    <row r="99" spans="3:3" ht="15.75" x14ac:dyDescent="0.25">
      <c r="C99" s="62" t="s">
        <v>109</v>
      </c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scale="5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96"/>
  <sheetViews>
    <sheetView showGridLines="0" tabSelected="1" topLeftCell="C57" workbookViewId="0">
      <selection activeCell="H90" sqref="H90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4" bestFit="1" customWidth="1"/>
  </cols>
  <sheetData>
    <row r="3" spans="3:18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3:18" ht="21" customHeight="1" x14ac:dyDescent="0.25">
      <c r="C4" s="63" t="s">
        <v>106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3:18" ht="15.75" x14ac:dyDescent="0.25">
      <c r="C5" s="69" t="s">
        <v>107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3:18" ht="15.75" customHeight="1" x14ac:dyDescent="0.25">
      <c r="C6" s="67" t="s">
        <v>92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3:18" ht="15.75" customHeight="1" x14ac:dyDescent="0.25">
      <c r="C7" s="68" t="s">
        <v>77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spans="3:18" x14ac:dyDescent="0.25">
      <c r="D8" s="21"/>
      <c r="E8" s="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3:18" ht="25.5" customHeight="1" x14ac:dyDescent="0.25">
      <c r="C9" s="80" t="s">
        <v>66</v>
      </c>
      <c r="D9" s="81" t="s">
        <v>94</v>
      </c>
      <c r="E9" s="81" t="s">
        <v>93</v>
      </c>
      <c r="F9" s="77" t="s">
        <v>91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9"/>
    </row>
    <row r="10" spans="3:18" x14ac:dyDescent="0.25">
      <c r="C10" s="80"/>
      <c r="D10" s="82"/>
      <c r="E10" s="82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18" x14ac:dyDescent="0.25">
      <c r="C11" s="1" t="s">
        <v>0</v>
      </c>
      <c r="D11" s="42">
        <f>+D12+D18+D28+D54</f>
        <v>1169454652</v>
      </c>
      <c r="E11" s="42">
        <f>+E12+E18+E28+E54</f>
        <v>0</v>
      </c>
      <c r="F11" s="42">
        <f>+F12+F18+F28+F54</f>
        <v>68732960.109999999</v>
      </c>
      <c r="G11" s="42">
        <f t="shared" ref="G11:L11" si="0">+G12+G18+G28+G54</f>
        <v>93841789.429999992</v>
      </c>
      <c r="H11" s="42">
        <f>+H12+H18+H28+H54</f>
        <v>0</v>
      </c>
      <c r="I11" s="26">
        <f t="shared" si="0"/>
        <v>0</v>
      </c>
      <c r="J11" s="42">
        <f>+J12+J18+J28+J54</f>
        <v>0</v>
      </c>
      <c r="K11" s="42">
        <f t="shared" si="0"/>
        <v>0</v>
      </c>
      <c r="L11" s="42">
        <f t="shared" si="0"/>
        <v>0</v>
      </c>
      <c r="M11" s="42">
        <f>+M12+M18+M28+M54</f>
        <v>0</v>
      </c>
      <c r="N11" s="42">
        <f t="shared" ref="N11" si="1">+N12+N18+N28+N54</f>
        <v>0</v>
      </c>
      <c r="O11" s="42">
        <f t="shared" ref="O11" si="2">+O12+O18+O28+O54</f>
        <v>0</v>
      </c>
      <c r="P11" s="42">
        <f t="shared" ref="P11" si="3">+P12+P18+P28+P54</f>
        <v>0</v>
      </c>
      <c r="Q11" s="42">
        <f t="shared" ref="Q11" si="4">+Q12+Q18+Q28+Q54</f>
        <v>0</v>
      </c>
      <c r="R11" s="45">
        <f>SUM(F11:Q11)</f>
        <v>162574749.53999999</v>
      </c>
    </row>
    <row r="12" spans="3:18" x14ac:dyDescent="0.25">
      <c r="C12" s="2" t="s">
        <v>1</v>
      </c>
      <c r="D12" s="49">
        <f>SUM(D13:D17)</f>
        <v>684173365</v>
      </c>
      <c r="E12" s="49">
        <f t="shared" ref="E12:Q12" si="5">SUM(E13:E17)</f>
        <v>0</v>
      </c>
      <c r="F12" s="49">
        <f t="shared" si="5"/>
        <v>49889118.969999999</v>
      </c>
      <c r="G12" s="49">
        <f t="shared" si="5"/>
        <v>50532390.839999996</v>
      </c>
      <c r="H12" s="49">
        <f t="shared" si="5"/>
        <v>0</v>
      </c>
      <c r="I12" s="49">
        <f t="shared" si="5"/>
        <v>0</v>
      </c>
      <c r="J12" s="49">
        <f t="shared" si="5"/>
        <v>0</v>
      </c>
      <c r="K12" s="49">
        <f t="shared" si="5"/>
        <v>0</v>
      </c>
      <c r="L12" s="49">
        <f t="shared" si="5"/>
        <v>0</v>
      </c>
      <c r="M12" s="49">
        <f t="shared" si="5"/>
        <v>0</v>
      </c>
      <c r="N12" s="49">
        <f t="shared" si="5"/>
        <v>0</v>
      </c>
      <c r="O12" s="49">
        <f>SUM(O13:O17)</f>
        <v>0</v>
      </c>
      <c r="P12" s="49">
        <f t="shared" si="5"/>
        <v>0</v>
      </c>
      <c r="Q12" s="49">
        <f t="shared" si="5"/>
        <v>0</v>
      </c>
      <c r="R12" s="45">
        <f>SUM(F12:Q12)</f>
        <v>100421509.81</v>
      </c>
    </row>
    <row r="13" spans="3:18" x14ac:dyDescent="0.25">
      <c r="C13" s="4" t="s">
        <v>2</v>
      </c>
      <c r="D13" s="50">
        <v>548883319</v>
      </c>
      <c r="E13" s="50"/>
      <c r="F13" s="22">
        <f>+'P3 Ejecucion '!D12</f>
        <v>43165649.32</v>
      </c>
      <c r="G13" s="22">
        <f>+'P3 Ejecucion '!E12</f>
        <v>43584024.629999995</v>
      </c>
      <c r="H13" s="22">
        <f>+'P3 Ejecucion '!F12</f>
        <v>0</v>
      </c>
      <c r="I13" s="22">
        <f>+'P3 Ejecucion '!G12</f>
        <v>0</v>
      </c>
      <c r="J13" s="22">
        <f>+'P3 Ejecucion '!H12</f>
        <v>0</v>
      </c>
      <c r="K13" s="22">
        <f>+'P3 Ejecucion '!I12</f>
        <v>0</v>
      </c>
      <c r="L13" s="22">
        <f>+'P3 Ejecucion '!J12</f>
        <v>0</v>
      </c>
      <c r="M13" s="22">
        <f>+'P3 Ejecucion '!K12</f>
        <v>0</v>
      </c>
      <c r="N13" s="22">
        <f>+'P3 Ejecucion '!L12</f>
        <v>0</v>
      </c>
      <c r="O13" s="22">
        <f>+'P3 Ejecucion '!M12</f>
        <v>0</v>
      </c>
      <c r="P13" s="22">
        <f>+'P3 Ejecucion '!N12</f>
        <v>0</v>
      </c>
      <c r="Q13" s="22">
        <f>+'P3 Ejecucion '!O12</f>
        <v>0</v>
      </c>
      <c r="R13" s="43">
        <f>SUM(F13:Q13)</f>
        <v>86749673.949999988</v>
      </c>
    </row>
    <row r="14" spans="3:18" x14ac:dyDescent="0.25">
      <c r="C14" s="4" t="s">
        <v>3</v>
      </c>
      <c r="D14" s="50">
        <v>59571246</v>
      </c>
      <c r="E14" s="50"/>
      <c r="F14" s="22">
        <f>+'P3 Ejecucion '!D13</f>
        <v>479350</v>
      </c>
      <c r="G14" s="22">
        <f>+'P3 Ejecucion '!E13</f>
        <v>551733.32999999996</v>
      </c>
      <c r="H14" s="22">
        <f>+'P3 Ejecucion '!F13</f>
        <v>0</v>
      </c>
      <c r="I14" s="22">
        <f>+'P3 Ejecucion '!G13</f>
        <v>0</v>
      </c>
      <c r="J14" s="22">
        <f>+'P3 Ejecucion '!H13</f>
        <v>0</v>
      </c>
      <c r="K14" s="22">
        <f>+'P3 Ejecucion '!I13</f>
        <v>0</v>
      </c>
      <c r="L14" s="22">
        <f>+'P3 Ejecucion '!J13</f>
        <v>0</v>
      </c>
      <c r="M14" s="22">
        <f>+'P3 Ejecucion '!K13</f>
        <v>0</v>
      </c>
      <c r="N14" s="22">
        <f>+'P3 Ejecucion '!L13</f>
        <v>0</v>
      </c>
      <c r="O14" s="22">
        <f>+'P3 Ejecucion '!M13</f>
        <v>0</v>
      </c>
      <c r="P14" s="22">
        <f>+'P3 Ejecucion '!N13</f>
        <v>0</v>
      </c>
      <c r="Q14" s="22">
        <f>+'P3 Ejecucion '!O13</f>
        <v>0</v>
      </c>
      <c r="R14" s="43">
        <f t="shared" ref="R14:R17" si="6">SUM(F14:Q14)</f>
        <v>1031083.33</v>
      </c>
    </row>
    <row r="15" spans="3:18" x14ac:dyDescent="0.25">
      <c r="C15" s="4" t="s">
        <v>4</v>
      </c>
      <c r="D15" s="50">
        <v>0</v>
      </c>
      <c r="E15" s="50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6"/>
        <v>0</v>
      </c>
    </row>
    <row r="16" spans="3:18" x14ac:dyDescent="0.25">
      <c r="C16" s="4" t="s">
        <v>5</v>
      </c>
      <c r="D16" s="50">
        <v>0</v>
      </c>
      <c r="E16" s="50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6"/>
        <v>0</v>
      </c>
    </row>
    <row r="17" spans="3:18" x14ac:dyDescent="0.25">
      <c r="C17" s="4" t="s">
        <v>6</v>
      </c>
      <c r="D17" s="50">
        <v>75718800</v>
      </c>
      <c r="E17" s="50"/>
      <c r="F17" s="22">
        <f>+'P3 Ejecucion '!D16</f>
        <v>6244119.6500000004</v>
      </c>
      <c r="G17" s="22">
        <f>+'P3 Ejecucion '!E16</f>
        <v>6396632.8799999999</v>
      </c>
      <c r="H17" s="22">
        <f>+'P3 Ejecucion '!F16</f>
        <v>0</v>
      </c>
      <c r="I17" s="22">
        <f>+'P3 Ejecucion '!G16</f>
        <v>0</v>
      </c>
      <c r="J17" s="22">
        <f>+'P3 Ejecucion '!H16</f>
        <v>0</v>
      </c>
      <c r="K17" s="22">
        <f>+'P3 Ejecucion '!I16</f>
        <v>0</v>
      </c>
      <c r="L17" s="22">
        <f>+'P3 Ejecucion '!J16</f>
        <v>0</v>
      </c>
      <c r="M17" s="22">
        <f>+'P3 Ejecucion '!K16</f>
        <v>0</v>
      </c>
      <c r="N17" s="22">
        <f>+'P3 Ejecucion '!L16</f>
        <v>0</v>
      </c>
      <c r="O17" s="22">
        <f>+'P3 Ejecucion '!M16</f>
        <v>0</v>
      </c>
      <c r="P17" s="22">
        <f>+'P3 Ejecucion '!N16</f>
        <v>0</v>
      </c>
      <c r="Q17" s="22">
        <f>+'P3 Ejecucion '!O16</f>
        <v>0</v>
      </c>
      <c r="R17" s="43">
        <f t="shared" si="6"/>
        <v>12640752.530000001</v>
      </c>
    </row>
    <row r="18" spans="3:18" x14ac:dyDescent="0.25">
      <c r="C18" s="2" t="s">
        <v>7</v>
      </c>
      <c r="D18" s="49">
        <f>SUM(D19:D27)</f>
        <v>90324490</v>
      </c>
      <c r="E18" s="49">
        <f t="shared" ref="E18:Q18" si="7">SUM(E19:E27)</f>
        <v>0</v>
      </c>
      <c r="F18" s="49">
        <f t="shared" si="7"/>
        <v>2319739.2100000004</v>
      </c>
      <c r="G18" s="49">
        <f t="shared" si="7"/>
        <v>6911022.459999999</v>
      </c>
      <c r="H18" s="49">
        <f t="shared" si="7"/>
        <v>0</v>
      </c>
      <c r="I18" s="49">
        <f t="shared" si="7"/>
        <v>0</v>
      </c>
      <c r="J18" s="49">
        <f t="shared" si="7"/>
        <v>0</v>
      </c>
      <c r="K18" s="49">
        <f t="shared" si="7"/>
        <v>0</v>
      </c>
      <c r="L18" s="49">
        <f t="shared" si="7"/>
        <v>0</v>
      </c>
      <c r="M18" s="49">
        <f t="shared" si="7"/>
        <v>0</v>
      </c>
      <c r="N18" s="49">
        <f t="shared" si="7"/>
        <v>0</v>
      </c>
      <c r="O18" s="49">
        <f t="shared" si="7"/>
        <v>0</v>
      </c>
      <c r="P18" s="49">
        <f t="shared" si="7"/>
        <v>0</v>
      </c>
      <c r="Q18" s="49">
        <f t="shared" si="7"/>
        <v>0</v>
      </c>
      <c r="R18" s="26">
        <f>SUM(F18:Q18)</f>
        <v>9230761.6699999999</v>
      </c>
    </row>
    <row r="19" spans="3:18" x14ac:dyDescent="0.25">
      <c r="C19" s="4" t="s">
        <v>8</v>
      </c>
      <c r="D19" s="50">
        <v>8878100</v>
      </c>
      <c r="E19" s="50"/>
      <c r="F19" s="22">
        <f>+'P3 Ejecucion '!D18</f>
        <v>654008.68999999994</v>
      </c>
      <c r="G19" s="22">
        <f>+'P3 Ejecucion '!E18</f>
        <v>475907.56999999995</v>
      </c>
      <c r="H19" s="22">
        <f>+'P3 Ejecucion '!F18</f>
        <v>0</v>
      </c>
      <c r="I19" s="22">
        <f>+'P3 Ejecucion '!G18</f>
        <v>0</v>
      </c>
      <c r="J19" s="22">
        <f>+'P3 Ejecucion '!H18</f>
        <v>0</v>
      </c>
      <c r="K19" s="22">
        <f>+'P3 Ejecucion '!I18</f>
        <v>0</v>
      </c>
      <c r="L19" s="22">
        <f>+'P3 Ejecucion '!J18</f>
        <v>0</v>
      </c>
      <c r="M19" s="22">
        <f>+'P3 Ejecucion '!K18</f>
        <v>0</v>
      </c>
      <c r="N19" s="22">
        <f>+'P3 Ejecucion '!L18</f>
        <v>0</v>
      </c>
      <c r="O19" s="22">
        <f>+'P3 Ejecucion '!M18</f>
        <v>0</v>
      </c>
      <c r="P19" s="22">
        <f>+'P3 Ejecucion '!N18</f>
        <v>0</v>
      </c>
      <c r="Q19" s="22">
        <f>+'P3 Ejecucion '!O18</f>
        <v>0</v>
      </c>
      <c r="R19" s="43">
        <f>SUM(F19:Q19)</f>
        <v>1129916.2599999998</v>
      </c>
    </row>
    <row r="20" spans="3:18" x14ac:dyDescent="0.25">
      <c r="C20" s="4" t="s">
        <v>9</v>
      </c>
      <c r="D20" s="50">
        <v>2110000</v>
      </c>
      <c r="E20" s="50"/>
      <c r="F20" s="22">
        <f>+'P3 Ejecucion '!D19</f>
        <v>155524</v>
      </c>
      <c r="G20" s="22">
        <f>+'P3 Ejecucion '!E19</f>
        <v>0</v>
      </c>
      <c r="H20" s="22">
        <f>+'P3 Ejecucion '!F19</f>
        <v>0</v>
      </c>
      <c r="I20" s="22">
        <f>+'P3 Ejecucion '!G19</f>
        <v>0</v>
      </c>
      <c r="J20" s="22">
        <f>+'P3 Ejecucion '!H19</f>
        <v>0</v>
      </c>
      <c r="K20" s="22">
        <f>+'P3 Ejecucion '!I19</f>
        <v>0</v>
      </c>
      <c r="L20" s="22">
        <f>+'P3 Ejecucion '!J19</f>
        <v>0</v>
      </c>
      <c r="M20" s="22">
        <f>+'P3 Ejecucion '!K19</f>
        <v>0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8">SUM(F20:Q20)</f>
        <v>155524</v>
      </c>
    </row>
    <row r="21" spans="3:18" x14ac:dyDescent="0.25">
      <c r="C21" s="4" t="s">
        <v>10</v>
      </c>
      <c r="D21" s="50">
        <v>55620</v>
      </c>
      <c r="E21" s="50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0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8"/>
        <v>0</v>
      </c>
    </row>
    <row r="22" spans="3:18" x14ac:dyDescent="0.25">
      <c r="C22" s="4" t="s">
        <v>11</v>
      </c>
      <c r="D22" s="50">
        <v>2075400</v>
      </c>
      <c r="E22" s="50"/>
      <c r="F22" s="22">
        <f>+'P3 Ejecucion '!D21</f>
        <v>0</v>
      </c>
      <c r="G22" s="22">
        <f>+'P3 Ejecucion '!E21</f>
        <v>0</v>
      </c>
      <c r="H22" s="22">
        <f>+'P3 Ejecucion '!F21</f>
        <v>0</v>
      </c>
      <c r="I22" s="22">
        <f>+'P3 Ejecucion '!G21</f>
        <v>0</v>
      </c>
      <c r="J22" s="22">
        <f>+'P3 Ejecucion '!H21</f>
        <v>0</v>
      </c>
      <c r="K22" s="22">
        <f>+'P3 Ejecucion '!I21</f>
        <v>0</v>
      </c>
      <c r="L22" s="22">
        <f>+'P3 Ejecucion '!J21</f>
        <v>0</v>
      </c>
      <c r="M22" s="22">
        <f>+'P3 Ejecucion '!K21</f>
        <v>0</v>
      </c>
      <c r="N22" s="22">
        <f>+'P3 Ejecucion '!L21</f>
        <v>0</v>
      </c>
      <c r="O22" s="22">
        <f>+'P3 Ejecucion '!M21</f>
        <v>0</v>
      </c>
      <c r="P22" s="22">
        <f>+'P3 Ejecucion '!N21</f>
        <v>0</v>
      </c>
      <c r="Q22" s="22">
        <f>+'P3 Ejecucion '!O21</f>
        <v>0</v>
      </c>
      <c r="R22" s="43">
        <f>SUM(F22:Q22)</f>
        <v>0</v>
      </c>
    </row>
    <row r="23" spans="3:18" x14ac:dyDescent="0.25">
      <c r="C23" s="4" t="s">
        <v>12</v>
      </c>
      <c r="D23" s="50">
        <v>4353220</v>
      </c>
      <c r="E23" s="50"/>
      <c r="F23" s="22">
        <f>+'P3 Ejecucion '!D22</f>
        <v>0</v>
      </c>
      <c r="G23" s="22">
        <f>+'P3 Ejecucion '!E22</f>
        <v>216174.82</v>
      </c>
      <c r="H23" s="22">
        <f>+'P3 Ejecucion '!F22</f>
        <v>0</v>
      </c>
      <c r="I23" s="22">
        <f>+'P3 Ejecucion '!G22</f>
        <v>0</v>
      </c>
      <c r="J23" s="22">
        <f>+'P3 Ejecucion '!H22</f>
        <v>0</v>
      </c>
      <c r="K23" s="22">
        <f>+'P3 Ejecucion '!I22</f>
        <v>0</v>
      </c>
      <c r="L23" s="22">
        <f>+'P3 Ejecucion '!J22</f>
        <v>0</v>
      </c>
      <c r="M23" s="22">
        <f>+'P3 Ejecucion '!K22</f>
        <v>0</v>
      </c>
      <c r="N23" s="22">
        <f>+'P3 Ejecucion '!L22</f>
        <v>0</v>
      </c>
      <c r="O23" s="22">
        <f>+'P3 Ejecucion '!M22</f>
        <v>0</v>
      </c>
      <c r="P23" s="22">
        <f>+'P3 Ejecucion '!N22</f>
        <v>0</v>
      </c>
      <c r="Q23" s="22">
        <f>+'P3 Ejecucion '!O22</f>
        <v>0</v>
      </c>
      <c r="R23" s="43">
        <f t="shared" si="8"/>
        <v>216174.82</v>
      </c>
    </row>
    <row r="24" spans="3:18" x14ac:dyDescent="0.25">
      <c r="C24" s="4" t="s">
        <v>13</v>
      </c>
      <c r="D24" s="50">
        <v>1850000</v>
      </c>
      <c r="E24" s="50"/>
      <c r="F24" s="22">
        <f>+'P3 Ejecucion '!D23</f>
        <v>0</v>
      </c>
      <c r="G24" s="22">
        <f>+'P3 Ejecucion '!E23</f>
        <v>0</v>
      </c>
      <c r="H24" s="22">
        <f>+'P3 Ejecucion '!F23</f>
        <v>0</v>
      </c>
      <c r="I24" s="22">
        <f>+'P3 Ejecucion '!G23</f>
        <v>0</v>
      </c>
      <c r="J24" s="22">
        <f>+'P3 Ejecucion '!H23</f>
        <v>0</v>
      </c>
      <c r="K24" s="22">
        <f>+'P3 Ejecucion '!I23</f>
        <v>0</v>
      </c>
      <c r="L24" s="22">
        <f>+'P3 Ejecucion '!J23</f>
        <v>0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8"/>
        <v>0</v>
      </c>
    </row>
    <row r="25" spans="3:18" x14ac:dyDescent="0.25">
      <c r="C25" s="4" t="s">
        <v>14</v>
      </c>
      <c r="D25" s="50">
        <v>56804750</v>
      </c>
      <c r="E25" s="50"/>
      <c r="F25" s="22">
        <f>+'P3 Ejecucion '!D24</f>
        <v>1253808.1000000001</v>
      </c>
      <c r="G25" s="22">
        <f>+'P3 Ejecucion '!E24</f>
        <v>4958199.0199999996</v>
      </c>
      <c r="H25" s="22">
        <f>+'P3 Ejecucion '!F24</f>
        <v>0</v>
      </c>
      <c r="I25" s="22">
        <f>+'P3 Ejecucion '!G24</f>
        <v>0</v>
      </c>
      <c r="J25" s="22">
        <f>+'P3 Ejecucion '!H24</f>
        <v>0</v>
      </c>
      <c r="K25" s="22">
        <f>+'P3 Ejecucion '!I24</f>
        <v>0</v>
      </c>
      <c r="L25" s="22">
        <f>+'P3 Ejecucion '!J24</f>
        <v>0</v>
      </c>
      <c r="M25" s="22">
        <f>+'P3 Ejecucion '!K24</f>
        <v>0</v>
      </c>
      <c r="N25" s="22">
        <f>+'P3 Ejecucion '!L24</f>
        <v>0</v>
      </c>
      <c r="O25" s="22">
        <f>+'P3 Ejecucion '!M24</f>
        <v>0</v>
      </c>
      <c r="P25" s="22">
        <f>+'P3 Ejecucion '!N24</f>
        <v>0</v>
      </c>
      <c r="Q25" s="22">
        <f>+'P3 Ejecucion '!O24</f>
        <v>0</v>
      </c>
      <c r="R25" s="43">
        <f t="shared" si="8"/>
        <v>6212007.1199999992</v>
      </c>
    </row>
    <row r="26" spans="3:18" x14ac:dyDescent="0.25">
      <c r="C26" s="4" t="s">
        <v>15</v>
      </c>
      <c r="D26" s="50">
        <v>10247400</v>
      </c>
      <c r="E26" s="50"/>
      <c r="F26" s="22">
        <f>+'P3 Ejecucion '!D25</f>
        <v>141596.22</v>
      </c>
      <c r="G26" s="22">
        <v>490094.53</v>
      </c>
      <c r="H26" s="22">
        <f>+'P3 Ejecucion '!F25</f>
        <v>0</v>
      </c>
      <c r="I26" s="22">
        <f>+'P3 Ejecucion '!G25</f>
        <v>0</v>
      </c>
      <c r="J26" s="22">
        <f>+'P3 Ejecucion '!H25</f>
        <v>0</v>
      </c>
      <c r="K26" s="22">
        <f>+'P3 Ejecucion '!I25</f>
        <v>0</v>
      </c>
      <c r="L26" s="22">
        <f>+'P3 Ejecucion '!J25</f>
        <v>0</v>
      </c>
      <c r="M26" s="22">
        <f>+'P3 Ejecucion '!K25</f>
        <v>0</v>
      </c>
      <c r="N26" s="22">
        <f>+'P3 Ejecucion '!L25</f>
        <v>0</v>
      </c>
      <c r="O26" s="22">
        <f>+'P3 Ejecucion '!M25</f>
        <v>0</v>
      </c>
      <c r="P26" s="22">
        <f>+'P3 Ejecucion '!N25</f>
        <v>0</v>
      </c>
      <c r="Q26" s="22">
        <f>+'P3 Ejecucion '!O25</f>
        <v>0</v>
      </c>
      <c r="R26" s="43">
        <f t="shared" si="8"/>
        <v>631690.75</v>
      </c>
    </row>
    <row r="27" spans="3:18" x14ac:dyDescent="0.25">
      <c r="C27" s="4" t="s">
        <v>16</v>
      </c>
      <c r="D27" s="50">
        <v>3950000</v>
      </c>
      <c r="E27" s="50"/>
      <c r="F27" s="22">
        <f>+'P3 Ejecucion '!D26</f>
        <v>114802.2</v>
      </c>
      <c r="G27" s="22">
        <f>+'P3 Ejecucion '!E26</f>
        <v>770646.52</v>
      </c>
      <c r="H27" s="22">
        <f>+'P3 Ejecucion '!F26</f>
        <v>0</v>
      </c>
      <c r="I27" s="22">
        <f>+'P3 Ejecucion '!G26</f>
        <v>0</v>
      </c>
      <c r="J27" s="22">
        <f>+'P3 Ejecucion '!H26</f>
        <v>0</v>
      </c>
      <c r="K27" s="22">
        <f>+'P3 Ejecucion '!I26</f>
        <v>0</v>
      </c>
      <c r="L27" s="22">
        <f>+'P3 Ejecucion '!J26</f>
        <v>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0</v>
      </c>
      <c r="Q27" s="22">
        <f>+'P3 Ejecucion '!O26</f>
        <v>0</v>
      </c>
      <c r="R27" s="43">
        <f t="shared" si="8"/>
        <v>885448.72</v>
      </c>
    </row>
    <row r="28" spans="3:18" x14ac:dyDescent="0.25">
      <c r="C28" s="2" t="s">
        <v>17</v>
      </c>
      <c r="D28" s="49">
        <f>SUM(D29:D37)</f>
        <v>311764235</v>
      </c>
      <c r="E28" s="49">
        <f t="shared" ref="E28:Q28" si="9">SUM(E29:E37)</f>
        <v>0</v>
      </c>
      <c r="F28" s="49">
        <f t="shared" si="9"/>
        <v>5075301.93</v>
      </c>
      <c r="G28" s="49">
        <f t="shared" si="9"/>
        <v>28230315.709999993</v>
      </c>
      <c r="H28" s="49">
        <f t="shared" si="9"/>
        <v>0</v>
      </c>
      <c r="I28" s="49">
        <f t="shared" si="9"/>
        <v>0</v>
      </c>
      <c r="J28" s="49">
        <f t="shared" si="9"/>
        <v>0</v>
      </c>
      <c r="K28" s="49">
        <f t="shared" si="9"/>
        <v>0</v>
      </c>
      <c r="L28" s="49">
        <f t="shared" si="9"/>
        <v>0</v>
      </c>
      <c r="M28" s="49">
        <f t="shared" si="9"/>
        <v>0</v>
      </c>
      <c r="N28" s="49">
        <f t="shared" si="9"/>
        <v>0</v>
      </c>
      <c r="O28" s="49">
        <f t="shared" si="9"/>
        <v>0</v>
      </c>
      <c r="P28" s="49">
        <f t="shared" si="9"/>
        <v>0</v>
      </c>
      <c r="Q28" s="49">
        <f t="shared" si="9"/>
        <v>0</v>
      </c>
      <c r="R28" s="45">
        <f>SUM(F28:Q28)</f>
        <v>33305617.639999993</v>
      </c>
    </row>
    <row r="29" spans="3:18" x14ac:dyDescent="0.25">
      <c r="C29" s="4" t="s">
        <v>18</v>
      </c>
      <c r="D29" s="50">
        <v>28915600</v>
      </c>
      <c r="E29" s="50"/>
      <c r="F29" s="22">
        <f>+'P3 Ejecucion '!D28</f>
        <v>711375.2</v>
      </c>
      <c r="G29" s="22">
        <f>+'P3 Ejecucion '!E28</f>
        <v>1412343.03</v>
      </c>
      <c r="H29" s="22">
        <f>+'P3 Ejecucion '!F28</f>
        <v>0</v>
      </c>
      <c r="I29" s="22">
        <f>+'P3 Ejecucion '!G28</f>
        <v>0</v>
      </c>
      <c r="J29" s="22">
        <f>+'P3 Ejecucion '!H28</f>
        <v>0</v>
      </c>
      <c r="K29" s="22">
        <f>+'P3 Ejecucion '!I28</f>
        <v>0</v>
      </c>
      <c r="L29" s="22">
        <f>+'P3 Ejecucion '!J28</f>
        <v>0</v>
      </c>
      <c r="M29" s="22">
        <f>+'P3 Ejecucion '!K28</f>
        <v>0</v>
      </c>
      <c r="N29" s="22">
        <f>+'P3 Ejecucion '!L28</f>
        <v>0</v>
      </c>
      <c r="O29" s="22">
        <f>+'P3 Ejecucion '!M28</f>
        <v>0</v>
      </c>
      <c r="P29" s="22">
        <f>+'P3 Ejecucion '!N28</f>
        <v>0</v>
      </c>
      <c r="Q29" s="22">
        <f>+'P3 Ejecucion '!O28</f>
        <v>0</v>
      </c>
      <c r="R29" s="43">
        <f>SUM(F29:Q29)</f>
        <v>2123718.23</v>
      </c>
    </row>
    <row r="30" spans="3:18" x14ac:dyDescent="0.25">
      <c r="C30" s="4" t="s">
        <v>19</v>
      </c>
      <c r="D30" s="50">
        <v>4263480</v>
      </c>
      <c r="E30" s="50"/>
      <c r="F30" s="22">
        <f>+'P3 Ejecucion '!D29</f>
        <v>0</v>
      </c>
      <c r="G30" s="22">
        <f>+'P3 Ejecucion '!E29</f>
        <v>657850</v>
      </c>
      <c r="H30" s="22">
        <f>+'P3 Ejecucion '!F29</f>
        <v>0</v>
      </c>
      <c r="I30" s="22">
        <f>+'P3 Ejecucion '!G29</f>
        <v>0</v>
      </c>
      <c r="J30" s="22">
        <f>+'P3 Ejecucion '!H29</f>
        <v>0</v>
      </c>
      <c r="K30" s="22">
        <f>+'P3 Ejecucion '!I29</f>
        <v>0</v>
      </c>
      <c r="L30" s="22">
        <f>+'P3 Ejecucion '!J29</f>
        <v>0</v>
      </c>
      <c r="M30" s="22">
        <f>+'P3 Ejecucion '!K29</f>
        <v>0</v>
      </c>
      <c r="N30" s="22">
        <f>+'P3 Ejecucion '!L29</f>
        <v>0</v>
      </c>
      <c r="O30" s="22">
        <f>+'P3 Ejecucion '!M29</f>
        <v>0</v>
      </c>
      <c r="P30" s="22">
        <f>+'P3 Ejecucion '!N29</f>
        <v>0</v>
      </c>
      <c r="Q30" s="22">
        <f>+'P3 Ejecucion '!O29</f>
        <v>0</v>
      </c>
      <c r="R30" s="43">
        <f t="shared" ref="R30:R36" si="10">SUM(F30:Q30)</f>
        <v>657850</v>
      </c>
    </row>
    <row r="31" spans="3:18" x14ac:dyDescent="0.25">
      <c r="C31" s="4" t="s">
        <v>20</v>
      </c>
      <c r="D31" s="50">
        <v>8831340</v>
      </c>
      <c r="E31" s="50"/>
      <c r="F31" s="22">
        <f>+'P3 Ejecucion '!D30</f>
        <v>27601.38</v>
      </c>
      <c r="G31" s="22">
        <f>+'P3 Ejecucion '!E30</f>
        <v>236000</v>
      </c>
      <c r="H31" s="22">
        <f>+'P3 Ejecucion '!F30</f>
        <v>0</v>
      </c>
      <c r="I31" s="22">
        <f>+'P3 Ejecucion '!G30</f>
        <v>0</v>
      </c>
      <c r="J31" s="22">
        <f>+'P3 Ejecucion '!H30</f>
        <v>0</v>
      </c>
      <c r="K31" s="22">
        <f>+'P3 Ejecucion '!I30</f>
        <v>0</v>
      </c>
      <c r="L31" s="22">
        <f>+'P3 Ejecucion '!J30</f>
        <v>0</v>
      </c>
      <c r="M31" s="22">
        <f>+'P3 Ejecucion '!K30</f>
        <v>0</v>
      </c>
      <c r="N31" s="22">
        <f>+'P3 Ejecucion '!L30</f>
        <v>0</v>
      </c>
      <c r="O31" s="22">
        <f>+'P3 Ejecucion '!M30</f>
        <v>0</v>
      </c>
      <c r="P31" s="22">
        <f>+'P3 Ejecucion '!N30</f>
        <v>0</v>
      </c>
      <c r="Q31" s="22">
        <f>+'P3 Ejecucion '!O30</f>
        <v>0</v>
      </c>
      <c r="R31" s="43">
        <f>SUM(F31:Q31)</f>
        <v>263601.38</v>
      </c>
    </row>
    <row r="32" spans="3:18" x14ac:dyDescent="0.25">
      <c r="C32" s="4" t="s">
        <v>21</v>
      </c>
      <c r="D32" s="50">
        <v>94659340</v>
      </c>
      <c r="E32" s="43"/>
      <c r="F32" s="22">
        <f>+'P3 Ejecucion '!D31</f>
        <v>1180144</v>
      </c>
      <c r="G32" s="22">
        <f>+'P3 Ejecucion '!E31</f>
        <v>14565430.439999999</v>
      </c>
      <c r="H32" s="22">
        <f>+'P3 Ejecucion '!F31</f>
        <v>0</v>
      </c>
      <c r="I32" s="22">
        <f>+'P3 Ejecucion '!G31</f>
        <v>0</v>
      </c>
      <c r="J32" s="22">
        <f>+'P3 Ejecucion '!H31</f>
        <v>0</v>
      </c>
      <c r="K32" s="22">
        <f>+'P3 Ejecucion '!I31</f>
        <v>0</v>
      </c>
      <c r="L32" s="22">
        <f>+'P3 Ejecucion '!J31</f>
        <v>0</v>
      </c>
      <c r="M32" s="22">
        <f>+'P3 Ejecucion '!K31</f>
        <v>0</v>
      </c>
      <c r="N32" s="22">
        <f>+'P3 Ejecucion '!L31</f>
        <v>0</v>
      </c>
      <c r="O32" s="22">
        <f>+'P3 Ejecucion '!M31</f>
        <v>0</v>
      </c>
      <c r="P32" s="22">
        <f>+'P3 Ejecucion '!N31</f>
        <v>0</v>
      </c>
      <c r="Q32" s="22">
        <f>+'P3 Ejecucion '!O31</f>
        <v>0</v>
      </c>
      <c r="R32" s="43">
        <f>SUM(F32:Q32)</f>
        <v>15745574.439999999</v>
      </c>
    </row>
    <row r="33" spans="3:18" x14ac:dyDescent="0.25">
      <c r="C33" s="4" t="s">
        <v>22</v>
      </c>
      <c r="D33" s="50">
        <v>2355480</v>
      </c>
      <c r="E33" s="50"/>
      <c r="F33" s="22">
        <f>+'P3 Ejecucion '!D32</f>
        <v>0</v>
      </c>
      <c r="G33" s="22">
        <f>+'P3 Ejecucion '!E32</f>
        <v>0</v>
      </c>
      <c r="H33" s="22">
        <f>+'P3 Ejecucion '!F32</f>
        <v>0</v>
      </c>
      <c r="I33" s="22">
        <f>+'P3 Ejecucion '!G32</f>
        <v>0</v>
      </c>
      <c r="J33" s="22">
        <f>+'P3 Ejecucion '!H32</f>
        <v>0</v>
      </c>
      <c r="K33" s="22">
        <f>+'P3 Ejecucion '!I32</f>
        <v>0</v>
      </c>
      <c r="L33" s="22">
        <f>+'P3 Ejecucion '!J32</f>
        <v>0</v>
      </c>
      <c r="M33" s="22">
        <f>+'P3 Ejecucion '!K32</f>
        <v>0</v>
      </c>
      <c r="N33" s="22">
        <f>+'P3 Ejecucion '!L32</f>
        <v>0</v>
      </c>
      <c r="O33" s="22">
        <f>+'P3 Ejecucion '!M32</f>
        <v>0</v>
      </c>
      <c r="P33" s="22">
        <f>+'P3 Ejecucion '!N32</f>
        <v>0</v>
      </c>
      <c r="Q33" s="22">
        <f>+'P3 Ejecucion '!O32</f>
        <v>0</v>
      </c>
      <c r="R33" s="43">
        <f t="shared" si="10"/>
        <v>0</v>
      </c>
    </row>
    <row r="34" spans="3:18" x14ac:dyDescent="0.25">
      <c r="C34" s="4" t="s">
        <v>23</v>
      </c>
      <c r="D34" s="50">
        <v>3970260</v>
      </c>
      <c r="E34" s="50"/>
      <c r="F34" s="22">
        <f>+'P3 Ejecucion '!D33</f>
        <v>0</v>
      </c>
      <c r="G34" s="22">
        <f>+'P3 Ejecucion '!E33</f>
        <v>11363.4</v>
      </c>
      <c r="H34" s="22">
        <f>+'P3 Ejecucion '!F33</f>
        <v>0</v>
      </c>
      <c r="I34" s="22">
        <f>+'P3 Ejecucion '!G33</f>
        <v>0</v>
      </c>
      <c r="J34" s="22">
        <f>+'P3 Ejecucion '!H33</f>
        <v>0</v>
      </c>
      <c r="K34" s="22">
        <f>+'P3 Ejecucion '!I33</f>
        <v>0</v>
      </c>
      <c r="L34" s="22">
        <f>+'P3 Ejecucion '!J33</f>
        <v>0</v>
      </c>
      <c r="M34" s="22">
        <f>+'P3 Ejecucion '!K33</f>
        <v>0</v>
      </c>
      <c r="N34" s="22">
        <f>+'P3 Ejecucion '!L33</f>
        <v>0</v>
      </c>
      <c r="O34" s="22">
        <f>+'P3 Ejecucion '!M33</f>
        <v>0</v>
      </c>
      <c r="P34" s="22">
        <f>+'P3 Ejecucion '!N33</f>
        <v>0</v>
      </c>
      <c r="Q34" s="22">
        <f>+'P3 Ejecucion '!O33</f>
        <v>0</v>
      </c>
      <c r="R34" s="43">
        <f t="shared" si="10"/>
        <v>11363.4</v>
      </c>
    </row>
    <row r="35" spans="3:18" x14ac:dyDescent="0.25">
      <c r="C35" s="4" t="s">
        <v>24</v>
      </c>
      <c r="D35" s="50">
        <v>67884035</v>
      </c>
      <c r="E35" s="50"/>
      <c r="F35" s="22">
        <f>+'P3 Ejecucion '!D34</f>
        <v>1253808.1000000001</v>
      </c>
      <c r="G35" s="22">
        <f>+'P3 Ejecucion '!E34</f>
        <v>3517200.26</v>
      </c>
      <c r="H35" s="22">
        <f>+'P3 Ejecucion '!F34</f>
        <v>0</v>
      </c>
      <c r="I35" s="22">
        <f>+'P3 Ejecucion '!G34</f>
        <v>0</v>
      </c>
      <c r="J35" s="22">
        <f>+'P3 Ejecucion '!H34</f>
        <v>0</v>
      </c>
      <c r="K35" s="22">
        <f>+'P3 Ejecucion '!I34</f>
        <v>0</v>
      </c>
      <c r="L35" s="22">
        <f>+'P3 Ejecucion '!J34</f>
        <v>0</v>
      </c>
      <c r="M35" s="22">
        <f>+'P3 Ejecucion '!K34</f>
        <v>0</v>
      </c>
      <c r="N35" s="22">
        <f>+'P3 Ejecucion '!L34</f>
        <v>0</v>
      </c>
      <c r="O35" s="22">
        <f>+'P3 Ejecucion '!M34</f>
        <v>0</v>
      </c>
      <c r="P35" s="22">
        <f>+'P3 Ejecucion '!N34</f>
        <v>0</v>
      </c>
      <c r="Q35" s="22">
        <f>+'P3 Ejecucion '!O34</f>
        <v>0</v>
      </c>
      <c r="R35" s="43">
        <f t="shared" si="10"/>
        <v>4771008.3599999994</v>
      </c>
    </row>
    <row r="36" spans="3:18" x14ac:dyDescent="0.25">
      <c r="C36" s="4" t="s">
        <v>25</v>
      </c>
      <c r="D36" s="50">
        <v>0</v>
      </c>
      <c r="E36" s="50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0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0"/>
        <v>0</v>
      </c>
    </row>
    <row r="37" spans="3:18" x14ac:dyDescent="0.25">
      <c r="C37" s="4" t="s">
        <v>26</v>
      </c>
      <c r="D37" s="50">
        <v>100884700</v>
      </c>
      <c r="E37" s="50"/>
      <c r="F37" s="22">
        <f>+'P3 Ejecucion '!D36</f>
        <v>1902373.2499999995</v>
      </c>
      <c r="G37" s="22">
        <v>7830128.5800000001</v>
      </c>
      <c r="H37" s="22">
        <f>+'P3 Ejecucion '!F36</f>
        <v>0</v>
      </c>
      <c r="I37" s="22">
        <f>+'P3 Ejecucion '!G36</f>
        <v>0</v>
      </c>
      <c r="J37" s="22">
        <f>+'P3 Ejecucion '!H36</f>
        <v>0</v>
      </c>
      <c r="K37" s="22">
        <f>+'P3 Ejecucion '!I36</f>
        <v>0</v>
      </c>
      <c r="L37" s="22">
        <f>+'P3 Ejecucion '!J36</f>
        <v>0</v>
      </c>
      <c r="M37" s="22">
        <f>+'P3 Ejecucion '!K36</f>
        <v>0</v>
      </c>
      <c r="N37" s="22">
        <f>+'P3 Ejecucion '!L36</f>
        <v>0</v>
      </c>
      <c r="O37" s="22">
        <f>+'P3 Ejecucion '!M36</f>
        <v>0</v>
      </c>
      <c r="P37" s="22">
        <f>+'P3 Ejecucion '!N36</f>
        <v>0</v>
      </c>
      <c r="Q37" s="22">
        <f>+'P3 Ejecucion '!O36</f>
        <v>0</v>
      </c>
      <c r="R37" s="43">
        <f>SUM(F37:Q37)</f>
        <v>9732501.8300000001</v>
      </c>
    </row>
    <row r="38" spans="3:18" hidden="1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11">SUM(F39:F47)</f>
        <v>0</v>
      </c>
      <c r="G38" s="42">
        <f t="shared" si="11"/>
        <v>0</v>
      </c>
      <c r="H38" s="42">
        <f>SUM(H39:H47)</f>
        <v>0</v>
      </c>
      <c r="I38" s="42">
        <f t="shared" si="11"/>
        <v>0</v>
      </c>
      <c r="J38" s="42">
        <f t="shared" si="11"/>
        <v>0</v>
      </c>
      <c r="K38" s="42">
        <f t="shared" si="11"/>
        <v>0</v>
      </c>
      <c r="L38" s="42">
        <f t="shared" ref="L38" si="12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13">SUM(F38:Q38)</f>
        <v>0</v>
      </c>
    </row>
    <row r="39" spans="3:18" hidden="1" x14ac:dyDescent="0.25">
      <c r="C39" s="4" t="s">
        <v>28</v>
      </c>
      <c r="D39" s="50">
        <v>0</v>
      </c>
      <c r="E39" s="50">
        <v>0</v>
      </c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13"/>
        <v>0</v>
      </c>
    </row>
    <row r="40" spans="3:18" hidden="1" x14ac:dyDescent="0.25">
      <c r="C40" s="4" t="s">
        <v>29</v>
      </c>
      <c r="D40" s="50">
        <v>0</v>
      </c>
      <c r="E40" s="50">
        <v>0</v>
      </c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13"/>
        <v>0</v>
      </c>
    </row>
    <row r="41" spans="3:18" hidden="1" x14ac:dyDescent="0.25">
      <c r="C41" s="4" t="s">
        <v>30</v>
      </c>
      <c r="D41" s="50">
        <v>0</v>
      </c>
      <c r="E41" s="50">
        <v>0</v>
      </c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13"/>
        <v>0</v>
      </c>
    </row>
    <row r="42" spans="3:18" hidden="1" x14ac:dyDescent="0.25">
      <c r="C42" s="4" t="s">
        <v>31</v>
      </c>
      <c r="D42" s="50">
        <v>0</v>
      </c>
      <c r="E42" s="50">
        <v>0</v>
      </c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13"/>
        <v>0</v>
      </c>
    </row>
    <row r="43" spans="3:18" hidden="1" x14ac:dyDescent="0.25">
      <c r="C43" s="4" t="s">
        <v>32</v>
      </c>
      <c r="D43" s="50">
        <v>0</v>
      </c>
      <c r="E43" s="50">
        <v>0</v>
      </c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13"/>
        <v>0</v>
      </c>
    </row>
    <row r="44" spans="3:18" hidden="1" x14ac:dyDescent="0.25">
      <c r="C44" s="4" t="s">
        <v>33</v>
      </c>
      <c r="D44" s="50">
        <v>0</v>
      </c>
      <c r="E44" s="50">
        <v>0</v>
      </c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13"/>
        <v>0</v>
      </c>
    </row>
    <row r="45" spans="3:18" hidden="1" x14ac:dyDescent="0.25">
      <c r="C45" s="4" t="s">
        <v>34</v>
      </c>
      <c r="D45" s="50">
        <v>0</v>
      </c>
      <c r="E45" s="50">
        <v>0</v>
      </c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13"/>
        <v>0</v>
      </c>
    </row>
    <row r="46" spans="3:18" hidden="1" x14ac:dyDescent="0.25">
      <c r="C46" s="4" t="s">
        <v>35</v>
      </c>
      <c r="D46" s="50">
        <v>0</v>
      </c>
      <c r="E46" s="50">
        <v>0</v>
      </c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13"/>
        <v>0</v>
      </c>
    </row>
    <row r="47" spans="3:18" hidden="1" x14ac:dyDescent="0.25">
      <c r="C47" s="2" t="s">
        <v>36</v>
      </c>
      <c r="D47" s="42">
        <f>SUM(D48:D53)</f>
        <v>0</v>
      </c>
      <c r="E47" s="42">
        <f t="shared" ref="E47" si="14">SUM(E48:E53)</f>
        <v>0</v>
      </c>
      <c r="F47" s="42">
        <f>SUM(F48:F53)</f>
        <v>0</v>
      </c>
      <c r="G47" s="42">
        <f t="shared" ref="G47:K47" si="15">SUM(G48:G53)</f>
        <v>0</v>
      </c>
      <c r="H47" s="42">
        <f t="shared" si="15"/>
        <v>0</v>
      </c>
      <c r="I47" s="42">
        <f t="shared" si="15"/>
        <v>0</v>
      </c>
      <c r="J47" s="42">
        <f t="shared" si="15"/>
        <v>0</v>
      </c>
      <c r="K47" s="42">
        <f t="shared" si="15"/>
        <v>0</v>
      </c>
      <c r="L47" s="42">
        <f t="shared" ref="L47:Q47" si="16">SUM(L48:L53)</f>
        <v>0</v>
      </c>
      <c r="M47" s="42">
        <f t="shared" si="16"/>
        <v>0</v>
      </c>
      <c r="N47" s="42">
        <f t="shared" si="16"/>
        <v>0</v>
      </c>
      <c r="O47" s="42">
        <f t="shared" si="16"/>
        <v>0</v>
      </c>
      <c r="P47" s="42">
        <f t="shared" si="16"/>
        <v>0</v>
      </c>
      <c r="Q47" s="42">
        <f t="shared" si="16"/>
        <v>0</v>
      </c>
      <c r="R47" s="43">
        <f t="shared" si="13"/>
        <v>0</v>
      </c>
    </row>
    <row r="48" spans="3:18" hidden="1" x14ac:dyDescent="0.25">
      <c r="C48" s="4" t="s">
        <v>37</v>
      </c>
      <c r="D48" s="50">
        <v>0</v>
      </c>
      <c r="E48" s="50">
        <v>0</v>
      </c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13"/>
        <v>0</v>
      </c>
    </row>
    <row r="49" spans="3:18" hidden="1" x14ac:dyDescent="0.25">
      <c r="C49" s="4" t="s">
        <v>38</v>
      </c>
      <c r="D49" s="50">
        <v>0</v>
      </c>
      <c r="E49" s="50">
        <v>0</v>
      </c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13"/>
        <v>0</v>
      </c>
    </row>
    <row r="50" spans="3:18" hidden="1" x14ac:dyDescent="0.25">
      <c r="C50" s="4" t="s">
        <v>39</v>
      </c>
      <c r="D50" s="50">
        <v>0</v>
      </c>
      <c r="E50" s="50">
        <v>0</v>
      </c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13"/>
        <v>0</v>
      </c>
    </row>
    <row r="51" spans="3:18" hidden="1" x14ac:dyDescent="0.25">
      <c r="C51" s="4" t="s">
        <v>40</v>
      </c>
      <c r="D51" s="50">
        <v>0</v>
      </c>
      <c r="E51" s="50">
        <v>0</v>
      </c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13"/>
        <v>0</v>
      </c>
    </row>
    <row r="52" spans="3:18" hidden="1" x14ac:dyDescent="0.25">
      <c r="C52" s="4" t="s">
        <v>41</v>
      </c>
      <c r="D52" s="50">
        <v>0</v>
      </c>
      <c r="E52" s="50">
        <v>0</v>
      </c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13"/>
        <v>0</v>
      </c>
    </row>
    <row r="53" spans="3:18" hidden="1" x14ac:dyDescent="0.25">
      <c r="C53" s="4" t="s">
        <v>42</v>
      </c>
      <c r="D53" s="50">
        <v>0</v>
      </c>
      <c r="E53" s="50">
        <v>0</v>
      </c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13"/>
        <v>0</v>
      </c>
    </row>
    <row r="54" spans="3:18" x14ac:dyDescent="0.25">
      <c r="C54" s="2" t="s">
        <v>43</v>
      </c>
      <c r="D54" s="49">
        <f>SUM(D55:D63)</f>
        <v>83192562</v>
      </c>
      <c r="E54" s="49">
        <f t="shared" ref="E54:Q54" si="17">SUM(E55:E63)</f>
        <v>0</v>
      </c>
      <c r="F54" s="49">
        <f t="shared" si="17"/>
        <v>11448800</v>
      </c>
      <c r="G54" s="49">
        <f t="shared" si="17"/>
        <v>8168060.4199999999</v>
      </c>
      <c r="H54" s="49">
        <f t="shared" si="17"/>
        <v>0</v>
      </c>
      <c r="I54" s="49">
        <f t="shared" si="17"/>
        <v>0</v>
      </c>
      <c r="J54" s="49">
        <f t="shared" si="17"/>
        <v>0</v>
      </c>
      <c r="K54" s="49">
        <f t="shared" si="17"/>
        <v>0</v>
      </c>
      <c r="L54" s="49">
        <f t="shared" si="17"/>
        <v>0</v>
      </c>
      <c r="M54" s="49">
        <f t="shared" si="17"/>
        <v>0</v>
      </c>
      <c r="N54" s="49">
        <f t="shared" si="17"/>
        <v>0</v>
      </c>
      <c r="O54" s="49">
        <f t="shared" si="17"/>
        <v>0</v>
      </c>
      <c r="P54" s="49">
        <f t="shared" si="17"/>
        <v>0</v>
      </c>
      <c r="Q54" s="49">
        <f t="shared" si="17"/>
        <v>0</v>
      </c>
      <c r="R54" s="45">
        <f>SUM(F54:Q54)</f>
        <v>19616860.420000002</v>
      </c>
    </row>
    <row r="55" spans="3:18" x14ac:dyDescent="0.25">
      <c r="C55" s="4" t="s">
        <v>44</v>
      </c>
      <c r="D55" s="50">
        <v>6219000</v>
      </c>
      <c r="E55" s="50"/>
      <c r="F55" s="22">
        <f>+'P3 Ejecucion '!D54</f>
        <v>112100</v>
      </c>
      <c r="G55" s="22">
        <f>+'P3 Ejecucion '!E54</f>
        <v>1023682.45</v>
      </c>
      <c r="H55" s="22">
        <f>+'P3 Ejecucion '!F54</f>
        <v>0</v>
      </c>
      <c r="I55" s="22">
        <f>+'P3 Ejecucion '!G54</f>
        <v>0</v>
      </c>
      <c r="J55" s="22">
        <f>+'P3 Ejecucion '!H54</f>
        <v>0</v>
      </c>
      <c r="K55" s="22">
        <f>+'P3 Ejecucion '!I54</f>
        <v>0</v>
      </c>
      <c r="L55" s="22">
        <f>+'P3 Ejecucion '!J54</f>
        <v>0</v>
      </c>
      <c r="M55" s="22">
        <f>+'P3 Ejecucion '!K54</f>
        <v>0</v>
      </c>
      <c r="N55" s="22">
        <f>+'P3 Ejecucion '!L54</f>
        <v>0</v>
      </c>
      <c r="O55" s="22">
        <f>+'P3 Ejecucion '!M54</f>
        <v>0</v>
      </c>
      <c r="P55" s="22">
        <f>+'P3 Ejecucion '!N54</f>
        <v>0</v>
      </c>
      <c r="Q55" s="22">
        <f>+'P3 Ejecucion '!O54</f>
        <v>0</v>
      </c>
      <c r="R55" s="43">
        <f t="shared" ref="R55:R61" si="18">SUM(F55:Q55)</f>
        <v>1135782.45</v>
      </c>
    </row>
    <row r="56" spans="3:18" x14ac:dyDescent="0.25">
      <c r="C56" s="4" t="s">
        <v>45</v>
      </c>
      <c r="D56" s="50">
        <v>865062</v>
      </c>
      <c r="E56" s="50"/>
      <c r="F56" s="22">
        <f>+'P3 Ejecucion '!D55</f>
        <v>0</v>
      </c>
      <c r="G56" s="22">
        <f>+'P3 Ejecucion '!E55</f>
        <v>0</v>
      </c>
      <c r="H56" s="22">
        <f>+'P3 Ejecucion '!F55</f>
        <v>0</v>
      </c>
      <c r="I56" s="22">
        <f>+'P3 Ejecucion '!G55</f>
        <v>0</v>
      </c>
      <c r="J56" s="22">
        <f>+'P3 Ejecucion '!H55</f>
        <v>0</v>
      </c>
      <c r="K56" s="22">
        <f>+'P3 Ejecucion '!I55</f>
        <v>0</v>
      </c>
      <c r="L56" s="22">
        <f>+'P3 Ejecucion '!J55</f>
        <v>0</v>
      </c>
      <c r="M56" s="22">
        <f>+'P3 Ejecucion '!K55</f>
        <v>0</v>
      </c>
      <c r="N56" s="22">
        <f>+'P3 Ejecucion '!L55</f>
        <v>0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18"/>
        <v>0</v>
      </c>
    </row>
    <row r="57" spans="3:18" x14ac:dyDescent="0.25">
      <c r="C57" s="4" t="s">
        <v>46</v>
      </c>
      <c r="D57" s="50">
        <v>43350000</v>
      </c>
      <c r="E57" s="50"/>
      <c r="F57" s="22">
        <f>+'P3 Ejecucion '!D56</f>
        <v>10916620</v>
      </c>
      <c r="G57" s="22">
        <f>+'P3 Ejecucion '!E56</f>
        <v>7144377.9699999997</v>
      </c>
      <c r="H57" s="22">
        <f>+'P3 Ejecucion '!F56</f>
        <v>0</v>
      </c>
      <c r="I57" s="22">
        <f>+'P3 Ejecucion '!G56</f>
        <v>0</v>
      </c>
      <c r="J57" s="22">
        <f>+'P3 Ejecucion '!H56</f>
        <v>0</v>
      </c>
      <c r="K57" s="22">
        <f>+'P3 Ejecucion '!I56</f>
        <v>0</v>
      </c>
      <c r="L57" s="22">
        <f>+'P3 Ejecucion '!J56</f>
        <v>0</v>
      </c>
      <c r="M57" s="22">
        <f>+'P3 Ejecucion '!K56</f>
        <v>0</v>
      </c>
      <c r="N57" s="22">
        <f>+'P3 Ejecucion '!L56</f>
        <v>0</v>
      </c>
      <c r="O57" s="22">
        <f>+'P3 Ejecucion '!M56</f>
        <v>0</v>
      </c>
      <c r="P57" s="22">
        <f>+'P3 Ejecucion '!N56</f>
        <v>0</v>
      </c>
      <c r="Q57" s="22">
        <f>+'P3 Ejecucion '!O56</f>
        <v>0</v>
      </c>
      <c r="R57" s="43">
        <f t="shared" si="18"/>
        <v>18060997.969999999</v>
      </c>
    </row>
    <row r="58" spans="3:18" x14ac:dyDescent="0.25">
      <c r="C58" s="4" t="s">
        <v>47</v>
      </c>
      <c r="D58" s="50">
        <v>1620000</v>
      </c>
      <c r="E58" s="50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18"/>
        <v>0</v>
      </c>
    </row>
    <row r="59" spans="3:18" x14ac:dyDescent="0.25">
      <c r="C59" s="4" t="s">
        <v>48</v>
      </c>
      <c r="D59" s="50">
        <v>28204500</v>
      </c>
      <c r="E59" s="50"/>
      <c r="F59" s="22">
        <f>+'P3 Ejecucion '!D58</f>
        <v>420080</v>
      </c>
      <c r="G59" s="22">
        <f>+'P3 Ejecucion '!E58</f>
        <v>0</v>
      </c>
      <c r="H59" s="22">
        <f>+'P3 Ejecucion '!F58</f>
        <v>0</v>
      </c>
      <c r="I59" s="22">
        <f>+'P3 Ejecucion '!G58</f>
        <v>0</v>
      </c>
      <c r="J59" s="22">
        <f>+'P3 Ejecucion '!H58</f>
        <v>0</v>
      </c>
      <c r="K59" s="22">
        <f>+'P3 Ejecucion '!I58</f>
        <v>0</v>
      </c>
      <c r="L59" s="22">
        <f>+'P3 Ejecucion '!J58</f>
        <v>0</v>
      </c>
      <c r="M59" s="22">
        <f>+'P3 Ejecucion '!K58</f>
        <v>0</v>
      </c>
      <c r="N59" s="22">
        <f>+'P3 Ejecucion '!L58</f>
        <v>0</v>
      </c>
      <c r="O59" s="22">
        <f>+'P3 Ejecucion '!M58</f>
        <v>0</v>
      </c>
      <c r="P59" s="22">
        <f>+'P3 Ejecucion '!N58</f>
        <v>0</v>
      </c>
      <c r="Q59" s="22">
        <f>+'P3 Ejecucion '!O58</f>
        <v>0</v>
      </c>
      <c r="R59" s="43">
        <f t="shared" si="18"/>
        <v>420080</v>
      </c>
    </row>
    <row r="60" spans="3:18" x14ac:dyDescent="0.25">
      <c r="C60" s="4" t="s">
        <v>49</v>
      </c>
      <c r="D60" s="50">
        <v>369000</v>
      </c>
      <c r="E60" s="50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0</v>
      </c>
      <c r="K60" s="22">
        <f>+'P3 Ejecucion '!I59</f>
        <v>0</v>
      </c>
      <c r="L60" s="22">
        <f>+'P3 Ejecucion '!J59</f>
        <v>0</v>
      </c>
      <c r="M60" s="22">
        <f>+'P3 Ejecucion '!K59</f>
        <v>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18"/>
        <v>0</v>
      </c>
    </row>
    <row r="61" spans="3:18" x14ac:dyDescent="0.25">
      <c r="C61" s="4" t="s">
        <v>50</v>
      </c>
      <c r="D61" s="50">
        <v>1935000</v>
      </c>
      <c r="E61" s="50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18"/>
        <v>0</v>
      </c>
    </row>
    <row r="62" spans="3:18" x14ac:dyDescent="0.25">
      <c r="C62" s="4" t="s">
        <v>51</v>
      </c>
      <c r="D62" s="50">
        <v>630000</v>
      </c>
      <c r="E62" s="50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</row>
    <row r="63" spans="3:18" x14ac:dyDescent="0.25">
      <c r="C63" s="4" t="s">
        <v>52</v>
      </c>
      <c r="D63" s="50">
        <v>0</v>
      </c>
      <c r="E63" s="50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0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19">SUM(F63:Q63)</f>
        <v>0</v>
      </c>
    </row>
    <row r="64" spans="3:18" hidden="1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19"/>
        <v>0</v>
      </c>
    </row>
    <row r="65" spans="3:18" hidden="1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19"/>
        <v>0</v>
      </c>
    </row>
    <row r="66" spans="3:18" hidden="1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19"/>
        <v>0</v>
      </c>
    </row>
    <row r="67" spans="3:18" hidden="1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19"/>
        <v>0</v>
      </c>
    </row>
    <row r="68" spans="3:18" hidden="1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19"/>
        <v>0</v>
      </c>
    </row>
    <row r="69" spans="3:18" hidden="1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19"/>
        <v>0</v>
      </c>
    </row>
    <row r="70" spans="3:18" hidden="1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19"/>
        <v>0</v>
      </c>
    </row>
    <row r="71" spans="3:18" hidden="1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19"/>
        <v>0</v>
      </c>
    </row>
    <row r="72" spans="3:18" hidden="1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19"/>
        <v>0</v>
      </c>
    </row>
    <row r="73" spans="3:18" hidden="1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19"/>
        <v>0</v>
      </c>
    </row>
    <row r="74" spans="3:18" hidden="1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19"/>
        <v>0</v>
      </c>
    </row>
    <row r="75" spans="3:18" hidden="1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19"/>
        <v>0</v>
      </c>
    </row>
    <row r="76" spans="3:18" hidden="1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19"/>
        <v>0</v>
      </c>
    </row>
    <row r="77" spans="3:18" hidden="1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19"/>
        <v>0</v>
      </c>
    </row>
    <row r="78" spans="3:18" hidden="1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19"/>
        <v>0</v>
      </c>
    </row>
    <row r="79" spans="3:18" hidden="1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19"/>
        <v>0</v>
      </c>
    </row>
    <row r="80" spans="3:18" hidden="1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19"/>
        <v>0</v>
      </c>
    </row>
    <row r="81" spans="3:18" hidden="1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19"/>
        <v>0</v>
      </c>
    </row>
    <row r="82" spans="3:18" hidden="1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19"/>
        <v>0</v>
      </c>
    </row>
    <row r="83" spans="3:18" hidden="1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19"/>
        <v>0</v>
      </c>
    </row>
    <row r="84" spans="3:18" hidden="1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19"/>
        <v>0</v>
      </c>
    </row>
    <row r="85" spans="3:18" x14ac:dyDescent="0.25">
      <c r="C85" s="8" t="s">
        <v>65</v>
      </c>
      <c r="D85" s="48">
        <f>D12+D18+D28+D38+D47+D54+D64+D69+D72</f>
        <v>1169454652</v>
      </c>
      <c r="E85" s="48">
        <f t="shared" ref="E85:Q85" si="20">E12+E18+E28+E38+E47+E54+E64+E69+E72</f>
        <v>0</v>
      </c>
      <c r="F85" s="48">
        <f t="shared" si="20"/>
        <v>68732960.109999999</v>
      </c>
      <c r="G85" s="48">
        <f t="shared" si="20"/>
        <v>93841789.429999992</v>
      </c>
      <c r="H85" s="48">
        <f t="shared" si="20"/>
        <v>0</v>
      </c>
      <c r="I85" s="48">
        <f t="shared" si="20"/>
        <v>0</v>
      </c>
      <c r="J85" s="48">
        <f t="shared" si="20"/>
        <v>0</v>
      </c>
      <c r="K85" s="48">
        <f t="shared" si="20"/>
        <v>0</v>
      </c>
      <c r="L85" s="48">
        <f t="shared" si="20"/>
        <v>0</v>
      </c>
      <c r="M85" s="48">
        <f t="shared" si="20"/>
        <v>0</v>
      </c>
      <c r="N85" s="48">
        <f t="shared" si="20"/>
        <v>0</v>
      </c>
      <c r="O85" s="48">
        <f t="shared" si="20"/>
        <v>0</v>
      </c>
      <c r="P85" s="48">
        <f t="shared" si="20"/>
        <v>0</v>
      </c>
      <c r="Q85" s="48">
        <f t="shared" si="20"/>
        <v>0</v>
      </c>
      <c r="R85" s="48">
        <f>R12+R18+R28+R38+R47+R54+R64+R69+R72</f>
        <v>162574749.54000002</v>
      </c>
    </row>
    <row r="86" spans="3:18" x14ac:dyDescent="0.25"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3:18" ht="15.75" thickBot="1" x14ac:dyDescent="0.3"/>
    <row r="88" spans="3:18" x14ac:dyDescent="0.25">
      <c r="C88" s="83" t="s">
        <v>110</v>
      </c>
      <c r="D88" s="84"/>
    </row>
    <row r="89" spans="3:18" x14ac:dyDescent="0.25">
      <c r="C89" s="85" t="s">
        <v>111</v>
      </c>
      <c r="D89" s="86"/>
    </row>
    <row r="90" spans="3:18" x14ac:dyDescent="0.25">
      <c r="C90" s="87" t="s">
        <v>112</v>
      </c>
      <c r="D90" s="88"/>
    </row>
    <row r="91" spans="3:18" ht="15.75" thickBot="1" x14ac:dyDescent="0.3">
      <c r="C91" s="87" t="s">
        <v>113</v>
      </c>
      <c r="D91" s="89"/>
    </row>
    <row r="92" spans="3:18" ht="27" thickBot="1" x14ac:dyDescent="0.45">
      <c r="C92" s="74" t="s">
        <v>95</v>
      </c>
      <c r="D92" s="75"/>
      <c r="E92" s="75"/>
      <c r="F92" s="76"/>
      <c r="I92" s="90"/>
    </row>
    <row r="93" spans="3:18" ht="27" thickBot="1" x14ac:dyDescent="0.3">
      <c r="C93" s="71" t="s">
        <v>96</v>
      </c>
      <c r="D93" s="72"/>
      <c r="E93" s="72"/>
      <c r="F93" s="73"/>
      <c r="I93" s="91"/>
    </row>
    <row r="94" spans="3:18" ht="15.75" thickBot="1" x14ac:dyDescent="0.3">
      <c r="C94" s="92" t="s">
        <v>97</v>
      </c>
      <c r="D94" s="93"/>
      <c r="E94" s="93"/>
      <c r="F94" s="94"/>
    </row>
    <row r="95" spans="3:18" ht="21" x14ac:dyDescent="0.35">
      <c r="I95" s="95" t="s">
        <v>114</v>
      </c>
    </row>
    <row r="96" spans="3:18" ht="21" x14ac:dyDescent="0.25">
      <c r="I96" s="96" t="s">
        <v>115</v>
      </c>
    </row>
  </sheetData>
  <mergeCells count="12">
    <mergeCell ref="C92:F92"/>
    <mergeCell ref="C93:F93"/>
    <mergeCell ref="C94:F94"/>
    <mergeCell ref="C3:R3"/>
    <mergeCell ref="C4:R4"/>
    <mergeCell ref="C9:C10"/>
    <mergeCell ref="D9:D10"/>
    <mergeCell ref="E9:E10"/>
    <mergeCell ref="C5:R5"/>
    <mergeCell ref="C6:R6"/>
    <mergeCell ref="C7:R7"/>
    <mergeCell ref="F9:R9"/>
  </mergeCells>
  <pageMargins left="0.23622047244094491" right="0.19685039370078741" top="0.74803149606299213" bottom="0.74803149606299213" header="0.31496062992125984" footer="0.31496062992125984"/>
  <pageSetup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8"/>
  <sheetViews>
    <sheetView showGridLines="0" zoomScale="70" zoomScaleNormal="70" workbookViewId="0">
      <selection activeCell="C94" sqref="C94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104.7109375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52"/>
    </row>
    <row r="4" spans="3:20" ht="21" customHeight="1" x14ac:dyDescent="0.25">
      <c r="C4" s="63" t="s">
        <v>106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58"/>
    </row>
    <row r="5" spans="3:20" ht="15.75" x14ac:dyDescent="0.25">
      <c r="C5" s="69" t="s">
        <v>107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53"/>
    </row>
    <row r="6" spans="3:20" ht="15.75" customHeight="1" x14ac:dyDescent="0.25">
      <c r="C6" s="67" t="s">
        <v>92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13"/>
    </row>
    <row r="7" spans="3:20" ht="15.75" customHeight="1" x14ac:dyDescent="0.25">
      <c r="C7" s="68" t="s">
        <v>77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57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Q8" s="42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4"/>
      <c r="R9" s="22"/>
      <c r="T9" s="44"/>
    </row>
    <row r="10" spans="3:20" x14ac:dyDescent="0.25">
      <c r="C10" s="1" t="s">
        <v>0</v>
      </c>
      <c r="D10" s="42">
        <f>+D11+D17+D27+D53</f>
        <v>68732960.109999999</v>
      </c>
      <c r="E10" s="42">
        <f t="shared" ref="E10:M10" si="0">+E11+E17+E27+E53</f>
        <v>93841789.429999992</v>
      </c>
      <c r="F10" s="42">
        <f t="shared" si="0"/>
        <v>0</v>
      </c>
      <c r="G10" s="42">
        <f t="shared" si="0"/>
        <v>0</v>
      </c>
      <c r="H10" s="42">
        <f>+H11+H17+H27+H53</f>
        <v>0</v>
      </c>
      <c r="I10" s="42">
        <f t="shared" si="0"/>
        <v>0</v>
      </c>
      <c r="J10" s="42">
        <f>+J11+J17+J27+J53</f>
        <v>0</v>
      </c>
      <c r="K10" s="42">
        <f>+K11+K17+K27+K53</f>
        <v>0</v>
      </c>
      <c r="L10" s="42">
        <f t="shared" si="0"/>
        <v>0</v>
      </c>
      <c r="M10" s="42">
        <f t="shared" si="0"/>
        <v>0</v>
      </c>
      <c r="N10" s="42">
        <f>+N11+N17+N27+N53</f>
        <v>0</v>
      </c>
      <c r="O10" s="42">
        <f>+O11+O17+O27+O53</f>
        <v>0</v>
      </c>
      <c r="P10" s="45">
        <f>SUM(D10:O10)</f>
        <v>162574749.53999999</v>
      </c>
      <c r="Q10" s="43"/>
    </row>
    <row r="11" spans="3:20" x14ac:dyDescent="0.25">
      <c r="C11" s="2" t="s">
        <v>1</v>
      </c>
      <c r="D11" s="42">
        <f>SUM(D12:D16)</f>
        <v>49889118.969999999</v>
      </c>
      <c r="E11" s="42">
        <f t="shared" ref="E11:M11" si="1">SUM(E12:E16)</f>
        <v>50532390.839999996</v>
      </c>
      <c r="F11" s="42">
        <f t="shared" si="1"/>
        <v>0</v>
      </c>
      <c r="G11" s="42">
        <f t="shared" si="1"/>
        <v>0</v>
      </c>
      <c r="H11" s="42">
        <f>SUM(H12:H16)</f>
        <v>0</v>
      </c>
      <c r="I11" s="42">
        <f t="shared" si="1"/>
        <v>0</v>
      </c>
      <c r="J11" s="42">
        <f t="shared" si="1"/>
        <v>0</v>
      </c>
      <c r="K11" s="42">
        <f t="shared" si="1"/>
        <v>0</v>
      </c>
      <c r="L11" s="42">
        <f t="shared" si="1"/>
        <v>0</v>
      </c>
      <c r="M11" s="42">
        <f t="shared" si="1"/>
        <v>0</v>
      </c>
      <c r="N11" s="42">
        <f>SUM(N12:N16)</f>
        <v>0</v>
      </c>
      <c r="O11" s="42">
        <f>SUM(O12:O16)</f>
        <v>0</v>
      </c>
      <c r="P11" s="45">
        <f>SUM(D11:O11)</f>
        <v>100421509.81</v>
      </c>
      <c r="Q11" s="22"/>
      <c r="R11" s="5"/>
      <c r="S11" s="44"/>
    </row>
    <row r="12" spans="3:20" x14ac:dyDescent="0.25">
      <c r="C12" s="4" t="s">
        <v>2</v>
      </c>
      <c r="D12" s="22">
        <v>43165649.32</v>
      </c>
      <c r="E12" s="22">
        <v>43584024.629999995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43">
        <f>SUM(D12:O12)</f>
        <v>86749673.949999988</v>
      </c>
      <c r="Q12" s="43"/>
      <c r="R12" s="5"/>
    </row>
    <row r="13" spans="3:20" x14ac:dyDescent="0.25">
      <c r="C13" s="4" t="s">
        <v>3</v>
      </c>
      <c r="D13" s="22">
        <v>479350</v>
      </c>
      <c r="E13" s="46">
        <v>551733.32999999996</v>
      </c>
      <c r="F13" s="22"/>
      <c r="G13" s="22"/>
      <c r="H13" s="22"/>
      <c r="I13" s="22"/>
      <c r="J13" s="22"/>
      <c r="K13" s="47"/>
      <c r="L13" s="47"/>
      <c r="M13" s="47"/>
      <c r="N13" s="47"/>
      <c r="O13" s="22"/>
      <c r="P13" s="43">
        <f t="shared" ref="P13:P16" si="2">SUM(D13:O13)</f>
        <v>1031083.33</v>
      </c>
      <c r="Q13" s="43"/>
      <c r="R13" s="5"/>
    </row>
    <row r="14" spans="3:20" x14ac:dyDescent="0.25">
      <c r="C14" s="4" t="s">
        <v>4</v>
      </c>
      <c r="D14" s="22">
        <v>0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6244119.6500000004</v>
      </c>
      <c r="E16" s="22">
        <v>6396632.8799999999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43">
        <f t="shared" si="2"/>
        <v>12640752.530000001</v>
      </c>
      <c r="Q16" s="43"/>
      <c r="R16" s="5"/>
    </row>
    <row r="17" spans="3:19" x14ac:dyDescent="0.25">
      <c r="C17" s="2" t="s">
        <v>7</v>
      </c>
      <c r="D17" s="42">
        <f t="shared" ref="D17:O17" si="3">SUM(D18:D26)</f>
        <v>2319739.2100000004</v>
      </c>
      <c r="E17" s="42">
        <f t="shared" si="3"/>
        <v>6911022.459999999</v>
      </c>
      <c r="F17" s="42">
        <f t="shared" si="3"/>
        <v>0</v>
      </c>
      <c r="G17" s="42">
        <f>SUM(G18:G26)</f>
        <v>0</v>
      </c>
      <c r="H17" s="42">
        <f>SUM(H18:H26)</f>
        <v>0</v>
      </c>
      <c r="I17" s="42">
        <f t="shared" si="3"/>
        <v>0</v>
      </c>
      <c r="J17" s="42">
        <f t="shared" si="3"/>
        <v>0</v>
      </c>
      <c r="K17" s="42">
        <f t="shared" si="3"/>
        <v>0</v>
      </c>
      <c r="L17" s="42">
        <f>SUM(L18:L26)</f>
        <v>0</v>
      </c>
      <c r="M17" s="42">
        <f t="shared" si="3"/>
        <v>0</v>
      </c>
      <c r="N17" s="42">
        <f>SUM(N18:N26)</f>
        <v>0</v>
      </c>
      <c r="O17" s="42">
        <f t="shared" si="3"/>
        <v>0</v>
      </c>
      <c r="P17" s="45">
        <f>SUM(D17:O17)</f>
        <v>9230761.6699999999</v>
      </c>
      <c r="Q17" s="22"/>
      <c r="R17" s="5"/>
      <c r="S17" s="44"/>
    </row>
    <row r="18" spans="3:19" x14ac:dyDescent="0.25">
      <c r="C18" s="4" t="s">
        <v>8</v>
      </c>
      <c r="D18" s="22">
        <v>654008.68999999994</v>
      </c>
      <c r="E18" s="22">
        <v>475907.56999999995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3">
        <f>SUM(D18:O18)</f>
        <v>1129916.2599999998</v>
      </c>
      <c r="Q18" s="43"/>
      <c r="R18" s="5"/>
    </row>
    <row r="19" spans="3:19" x14ac:dyDescent="0.25">
      <c r="C19" s="4" t="s">
        <v>9</v>
      </c>
      <c r="D19" s="22">
        <v>155524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3">
        <f t="shared" ref="P19:P26" si="4">SUM(D19:O19)</f>
        <v>155524</v>
      </c>
      <c r="Q19" s="43"/>
      <c r="R19" s="5"/>
    </row>
    <row r="20" spans="3:19" x14ac:dyDescent="0.25">
      <c r="C20" s="4" t="s">
        <v>10</v>
      </c>
      <c r="D20" s="22">
        <v>0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43">
        <f t="shared" si="4"/>
        <v>0</v>
      </c>
      <c r="Q20" s="43"/>
      <c r="R20" s="5"/>
    </row>
    <row r="21" spans="3:19" x14ac:dyDescent="0.25">
      <c r="C21" s="4" t="s">
        <v>11</v>
      </c>
      <c r="D21" s="22">
        <v>0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43">
        <f t="shared" si="4"/>
        <v>0</v>
      </c>
      <c r="Q21" s="43"/>
      <c r="R21" s="5"/>
    </row>
    <row r="22" spans="3:19" x14ac:dyDescent="0.25">
      <c r="C22" s="4" t="s">
        <v>12</v>
      </c>
      <c r="D22" s="22">
        <v>0</v>
      </c>
      <c r="E22" s="22">
        <v>216174.82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43">
        <f t="shared" si="4"/>
        <v>216174.82</v>
      </c>
      <c r="Q22" s="43"/>
      <c r="R22" s="5"/>
    </row>
    <row r="23" spans="3:19" x14ac:dyDescent="0.25">
      <c r="C23" s="4" t="s">
        <v>13</v>
      </c>
      <c r="D23" s="22">
        <v>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43">
        <f t="shared" si="4"/>
        <v>0</v>
      </c>
      <c r="Q23" s="43"/>
      <c r="R23" s="5"/>
    </row>
    <row r="24" spans="3:19" x14ac:dyDescent="0.25">
      <c r="C24" s="4" t="s">
        <v>14</v>
      </c>
      <c r="D24" s="22">
        <v>1253808.1000000001</v>
      </c>
      <c r="E24" s="22">
        <v>4958199.0199999996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3">
        <f t="shared" si="4"/>
        <v>6212007.1199999992</v>
      </c>
      <c r="Q24" s="43"/>
      <c r="R24" s="5"/>
    </row>
    <row r="25" spans="3:19" x14ac:dyDescent="0.25">
      <c r="C25" s="4" t="s">
        <v>15</v>
      </c>
      <c r="D25" s="22">
        <v>141596.22</v>
      </c>
      <c r="E25" s="22">
        <f>489769.53+325</f>
        <v>490094.53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43">
        <f t="shared" si="4"/>
        <v>631690.75</v>
      </c>
      <c r="Q25" s="43"/>
      <c r="R25" s="5"/>
    </row>
    <row r="26" spans="3:19" x14ac:dyDescent="0.25">
      <c r="C26" s="4" t="s">
        <v>16</v>
      </c>
      <c r="D26" s="22">
        <v>114802.2</v>
      </c>
      <c r="E26" s="22">
        <v>770646.52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43">
        <f t="shared" si="4"/>
        <v>885448.72</v>
      </c>
      <c r="Q26" s="43"/>
      <c r="R26" s="5"/>
    </row>
    <row r="27" spans="3:19" x14ac:dyDescent="0.25">
      <c r="C27" s="2" t="s">
        <v>17</v>
      </c>
      <c r="D27" s="42">
        <f>SUM(D28:D36)</f>
        <v>5075301.93</v>
      </c>
      <c r="E27" s="42">
        <f t="shared" ref="E27:O27" si="5">SUM(E28:E36)</f>
        <v>28230315.709999993</v>
      </c>
      <c r="F27" s="42">
        <f t="shared" si="5"/>
        <v>0</v>
      </c>
      <c r="G27" s="42">
        <f>SUM(G28:G36)</f>
        <v>0</v>
      </c>
      <c r="H27" s="42">
        <f>SUM(H28:H36)</f>
        <v>0</v>
      </c>
      <c r="I27" s="42">
        <f t="shared" si="5"/>
        <v>0</v>
      </c>
      <c r="J27" s="42">
        <f t="shared" si="5"/>
        <v>0</v>
      </c>
      <c r="K27" s="42">
        <f t="shared" si="5"/>
        <v>0</v>
      </c>
      <c r="L27" s="42">
        <f t="shared" si="5"/>
        <v>0</v>
      </c>
      <c r="M27" s="42">
        <f t="shared" si="5"/>
        <v>0</v>
      </c>
      <c r="N27" s="26">
        <f>SUM(N28:N36)</f>
        <v>0</v>
      </c>
      <c r="O27" s="42">
        <f t="shared" si="5"/>
        <v>0</v>
      </c>
      <c r="P27" s="45">
        <f>SUM(D27:O27)</f>
        <v>33305617.639999993</v>
      </c>
      <c r="Q27" s="22"/>
      <c r="R27" s="5"/>
      <c r="S27" s="44"/>
    </row>
    <row r="28" spans="3:19" x14ac:dyDescent="0.25">
      <c r="C28" s="4" t="s">
        <v>18</v>
      </c>
      <c r="D28" s="22">
        <v>711375.2</v>
      </c>
      <c r="E28" s="22">
        <v>1412343.03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43">
        <f>SUM(D28:O28)</f>
        <v>2123718.23</v>
      </c>
      <c r="Q28" s="43"/>
      <c r="R28" s="5"/>
    </row>
    <row r="29" spans="3:19" x14ac:dyDescent="0.25">
      <c r="C29" s="4" t="s">
        <v>19</v>
      </c>
      <c r="D29" s="22">
        <v>0</v>
      </c>
      <c r="E29" s="22">
        <v>657850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43">
        <f t="shared" ref="P29:P35" si="6">SUM(D29:O29)</f>
        <v>657850</v>
      </c>
      <c r="Q29" s="43"/>
      <c r="R29" s="5"/>
    </row>
    <row r="30" spans="3:19" x14ac:dyDescent="0.25">
      <c r="C30" s="4" t="s">
        <v>20</v>
      </c>
      <c r="D30" s="22">
        <v>27601.38</v>
      </c>
      <c r="E30" s="22">
        <v>236000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43">
        <f t="shared" si="6"/>
        <v>263601.38</v>
      </c>
      <c r="Q30" s="43"/>
      <c r="R30" s="5"/>
    </row>
    <row r="31" spans="3:19" x14ac:dyDescent="0.25">
      <c r="C31" s="4" t="s">
        <v>21</v>
      </c>
      <c r="D31" s="22">
        <v>1180144</v>
      </c>
      <c r="E31" s="22">
        <v>14565430.439999999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43">
        <f t="shared" si="6"/>
        <v>15745574.439999999</v>
      </c>
      <c r="Q31" s="43"/>
      <c r="R31" s="5"/>
    </row>
    <row r="32" spans="3:19" x14ac:dyDescent="0.25">
      <c r="C32" s="4" t="s">
        <v>22</v>
      </c>
      <c r="D32" s="22">
        <v>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43">
        <f t="shared" si="6"/>
        <v>0</v>
      </c>
      <c r="Q32" s="43"/>
      <c r="R32" s="5"/>
    </row>
    <row r="33" spans="3:18" x14ac:dyDescent="0.25">
      <c r="C33" s="4" t="s">
        <v>23</v>
      </c>
      <c r="D33" s="22">
        <v>0</v>
      </c>
      <c r="E33" s="22">
        <v>11363.4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43">
        <f t="shared" si="6"/>
        <v>11363.4</v>
      </c>
      <c r="Q33" s="43"/>
      <c r="R33" s="5"/>
    </row>
    <row r="34" spans="3:18" x14ac:dyDescent="0.25">
      <c r="C34" s="4" t="s">
        <v>24</v>
      </c>
      <c r="D34" s="22">
        <v>1253808.1000000001</v>
      </c>
      <c r="E34" s="22">
        <v>3517200.26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43">
        <f t="shared" si="6"/>
        <v>4771008.3599999994</v>
      </c>
      <c r="Q34" s="43"/>
      <c r="R34" s="5"/>
    </row>
    <row r="35" spans="3:18" x14ac:dyDescent="0.25">
      <c r="C35" s="4" t="s">
        <v>25</v>
      </c>
      <c r="D35" s="22">
        <v>0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43">
        <f t="shared" si="6"/>
        <v>0</v>
      </c>
      <c r="Q35" s="43"/>
      <c r="R35" s="5"/>
    </row>
    <row r="36" spans="3:18" x14ac:dyDescent="0.25">
      <c r="C36" s="4" t="s">
        <v>26</v>
      </c>
      <c r="D36" s="22">
        <v>1902373.2499999995</v>
      </c>
      <c r="E36" s="22">
        <f>7827900.86+2227.72</f>
        <v>7830128.5800000001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43">
        <f>SUM(D36:O36)</f>
        <v>9732501.8300000001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9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9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9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9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9" x14ac:dyDescent="0.25">
      <c r="C53" s="2" t="s">
        <v>43</v>
      </c>
      <c r="D53" s="42">
        <f>SUM(D54:D62)</f>
        <v>11448800</v>
      </c>
      <c r="E53" s="42">
        <f>SUM(E54:E62)</f>
        <v>8168060.4199999999</v>
      </c>
      <c r="F53" s="42">
        <f t="shared" ref="F53:O53" si="10">SUM(F54:F62)</f>
        <v>0</v>
      </c>
      <c r="G53" s="42">
        <f>SUM(G54:G62)</f>
        <v>0</v>
      </c>
      <c r="H53" s="42">
        <f>SUM(H54:H62)</f>
        <v>0</v>
      </c>
      <c r="I53" s="42">
        <f>SUM(I54:I62)</f>
        <v>0</v>
      </c>
      <c r="J53" s="42">
        <f t="shared" si="10"/>
        <v>0</v>
      </c>
      <c r="K53" s="42">
        <f t="shared" si="10"/>
        <v>0</v>
      </c>
      <c r="L53" s="42">
        <f t="shared" si="10"/>
        <v>0</v>
      </c>
      <c r="M53" s="42">
        <f t="shared" si="10"/>
        <v>0</v>
      </c>
      <c r="N53" s="42">
        <f>SUM(N54:N62)</f>
        <v>0</v>
      </c>
      <c r="O53" s="42">
        <f t="shared" si="10"/>
        <v>0</v>
      </c>
      <c r="P53" s="45">
        <f>SUM(D53:O53)</f>
        <v>19616860.420000002</v>
      </c>
      <c r="Q53" s="22"/>
      <c r="R53" s="5"/>
      <c r="S53" s="44"/>
    </row>
    <row r="54" spans="3:19" x14ac:dyDescent="0.25">
      <c r="C54" s="4" t="s">
        <v>44</v>
      </c>
      <c r="D54" s="22">
        <v>112100</v>
      </c>
      <c r="E54" s="22">
        <v>1023682.45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43">
        <f t="shared" ref="P54:P60" si="11">SUM(D54:O54)</f>
        <v>1135782.45</v>
      </c>
      <c r="Q54" s="43"/>
    </row>
    <row r="55" spans="3:19" x14ac:dyDescent="0.25">
      <c r="C55" s="4" t="s">
        <v>45</v>
      </c>
      <c r="D55" s="22">
        <v>0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43">
        <f t="shared" si="11"/>
        <v>0</v>
      </c>
      <c r="Q55" s="43"/>
      <c r="S55" s="56"/>
    </row>
    <row r="56" spans="3:19" x14ac:dyDescent="0.25">
      <c r="C56" s="4" t="s">
        <v>46</v>
      </c>
      <c r="D56" s="22">
        <v>10916620</v>
      </c>
      <c r="E56" s="22">
        <v>7144377.9699999997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43">
        <f t="shared" si="11"/>
        <v>18060997.969999999</v>
      </c>
      <c r="Q56" s="43"/>
    </row>
    <row r="57" spans="3:19" x14ac:dyDescent="0.25">
      <c r="C57" s="4" t="s">
        <v>47</v>
      </c>
      <c r="D57" s="22">
        <v>0</v>
      </c>
      <c r="E57" s="22"/>
      <c r="F57" s="22"/>
      <c r="G57" s="22"/>
      <c r="H57" s="22"/>
      <c r="I57" s="22"/>
      <c r="J57" s="22"/>
      <c r="K57" s="22"/>
      <c r="L57" s="43"/>
      <c r="M57" s="22"/>
      <c r="N57" s="22"/>
      <c r="O57" s="22"/>
      <c r="P57" s="43">
        <f t="shared" si="11"/>
        <v>0</v>
      </c>
      <c r="Q57" s="43"/>
    </row>
    <row r="58" spans="3:19" x14ac:dyDescent="0.25">
      <c r="C58" s="4" t="s">
        <v>48</v>
      </c>
      <c r="D58" s="22">
        <v>420080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43">
        <f t="shared" si="11"/>
        <v>420080</v>
      </c>
      <c r="Q58" s="43"/>
    </row>
    <row r="59" spans="3:19" x14ac:dyDescent="0.25">
      <c r="C59" s="4" t="s">
        <v>49</v>
      </c>
      <c r="D59" s="22">
        <v>0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43">
        <f t="shared" si="11"/>
        <v>0</v>
      </c>
      <c r="Q59" s="43"/>
    </row>
    <row r="60" spans="3:19" x14ac:dyDescent="0.25">
      <c r="C60" s="4" t="s">
        <v>50</v>
      </c>
      <c r="D60" s="22">
        <v>0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43">
        <f t="shared" si="11"/>
        <v>0</v>
      </c>
      <c r="Q60" s="43"/>
    </row>
    <row r="61" spans="3:19" x14ac:dyDescent="0.25">
      <c r="C61" s="4" t="s">
        <v>51</v>
      </c>
      <c r="D61" s="22">
        <v>0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43">
        <f>SUM(D61:O61)</f>
        <v>0</v>
      </c>
      <c r="Q61" s="43"/>
    </row>
    <row r="62" spans="3:19" x14ac:dyDescent="0.25">
      <c r="C62" s="4" t="s">
        <v>52</v>
      </c>
      <c r="D62" s="22">
        <v>0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43">
        <f>SUM(D62:O62)</f>
        <v>0</v>
      </c>
      <c r="Q62" s="43"/>
    </row>
    <row r="63" spans="3:19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9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68732960.109999999</v>
      </c>
      <c r="E84" s="48">
        <f t="shared" ref="E84:O84" si="12">E11+E17+E27+E37+E46+E53+E63+E68+E71</f>
        <v>93841789.429999992</v>
      </c>
      <c r="F84" s="48">
        <f t="shared" si="12"/>
        <v>0</v>
      </c>
      <c r="G84" s="48">
        <f t="shared" si="12"/>
        <v>0</v>
      </c>
      <c r="H84" s="48">
        <f t="shared" si="12"/>
        <v>0</v>
      </c>
      <c r="I84" s="48">
        <f t="shared" si="12"/>
        <v>0</v>
      </c>
      <c r="J84" s="48">
        <f t="shared" si="12"/>
        <v>0</v>
      </c>
      <c r="K84" s="48">
        <f t="shared" si="12"/>
        <v>0</v>
      </c>
      <c r="L84" s="48">
        <f t="shared" si="12"/>
        <v>0</v>
      </c>
      <c r="M84" s="48">
        <f>M11+M17+M27+M37+M46+M53+M63+M68+M71</f>
        <v>0</v>
      </c>
      <c r="N84" s="48">
        <f>N11+N17+N27+N37+N46+N53+N63+N68+N71</f>
        <v>0</v>
      </c>
      <c r="O84" s="48">
        <f t="shared" si="12"/>
        <v>0</v>
      </c>
      <c r="P84" s="48">
        <f>+P11+P17+P27+P53</f>
        <v>162574749.54000002</v>
      </c>
      <c r="Q84" s="42"/>
    </row>
    <row r="85" spans="3:17" x14ac:dyDescent="0.25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ht="15.75" thickBot="1" x14ac:dyDescent="0.3">
      <c r="D86" s="43"/>
      <c r="E86" s="43"/>
      <c r="I86" s="43"/>
    </row>
    <row r="87" spans="3:17" ht="15.75" thickBot="1" x14ac:dyDescent="0.3">
      <c r="C87" s="20" t="s">
        <v>95</v>
      </c>
      <c r="I87" s="43"/>
    </row>
    <row r="88" spans="3:17" ht="30.75" thickBot="1" x14ac:dyDescent="0.3">
      <c r="C88" s="18" t="s">
        <v>96</v>
      </c>
      <c r="E88" s="43"/>
      <c r="H88" s="43"/>
      <c r="I88" s="44"/>
    </row>
    <row r="89" spans="3:17" ht="61.5" thickBot="1" x14ac:dyDescent="0.35">
      <c r="C89" s="19" t="s">
        <v>97</v>
      </c>
      <c r="F89" s="60"/>
      <c r="H89" s="43"/>
    </row>
    <row r="90" spans="3:17" ht="15.75" x14ac:dyDescent="0.25">
      <c r="F90" s="61" t="s">
        <v>108</v>
      </c>
      <c r="H90" s="43"/>
      <c r="I90" s="22"/>
      <c r="J90" s="44"/>
    </row>
    <row r="91" spans="3:17" ht="15.75" x14ac:dyDescent="0.25">
      <c r="F91" s="62" t="s">
        <v>109</v>
      </c>
    </row>
    <row r="98" ht="10.5" customHeight="1" x14ac:dyDescent="0.25"/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2025-03-05T19:48:49Z</cp:lastPrinted>
  <dcterms:created xsi:type="dcterms:W3CDTF">2021-07-29T18:58:50Z</dcterms:created>
  <dcterms:modified xsi:type="dcterms:W3CDTF">2025-03-14T15:44:06Z</dcterms:modified>
</cp:coreProperties>
</file>