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1 - Nov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'!$C$1:$R$98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3" l="1"/>
  <c r="I19" i="3"/>
  <c r="F22" i="3" l="1"/>
  <c r="F20" i="3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7" i="1" s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E54" i="2" l="1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12" i="2" l="1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S18" i="2" l="1"/>
  <c r="S28" i="2"/>
  <c r="R12" i="2"/>
  <c r="R18" i="2"/>
  <c r="R28" i="2"/>
  <c r="S12" i="2"/>
  <c r="S54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l="1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M84" i="3" l="1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S11" i="2" l="1"/>
  <c r="E85" i="2"/>
  <c r="R11" i="2"/>
  <c r="W11" i="2" s="1"/>
  <c r="E11" i="2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<sst xmlns="http://schemas.openxmlformats.org/spreadsheetml/2006/main" count="295" uniqueCount="116">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</sst>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165" fontId="3" fillId="0" borderId="12" xfId="0" applyNumberFormat="1" applyFont="1" applyBorder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1" fillId="0" borderId="16" xfId="0" applyFont="1" applyBorder="1" applyAlignment="1"/>
    <xf numFmtId="0" fontId="12" fillId="0" borderId="17" xfId="0" applyFont="1" applyBorder="1"/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3" fillId="0" borderId="0" xfId="0" applyFont="1"/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4" fillId="0" borderId="0" xfId="0" applyFont="1" applyAlignment="1">
      <alignment vertical="top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5" fillId="0" borderId="0" xfId="0" applyFont="1"/>
    <xf numFmtId="0" fontId="16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</xdr:row>
      <xdr:rowOff>28576</xdr:rowOff>
    </xdr:from>
    <xdr:to>
      <xdr:col>3</xdr:col>
      <xdr:colOff>121343</xdr:colOff>
      <xdr:row>4</xdr:row>
      <xdr:rowOff>85726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9076"/>
          <a:ext cx="2893118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408214</xdr:colOff>
      <xdr:row>1</xdr:row>
      <xdr:rowOff>149678</xdr:rowOff>
    </xdr:from>
    <xdr:to>
      <xdr:col>2</xdr:col>
      <xdr:colOff>2530928</xdr:colOff>
      <xdr:row>5</xdr:row>
      <xdr:rowOff>149678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8" y="340178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13</xdr:col>
      <xdr:colOff>571499</xdr:colOff>
      <xdr:row>1</xdr:row>
      <xdr:rowOff>149678</xdr:rowOff>
    </xdr:from>
    <xdr:to>
      <xdr:col>15</xdr:col>
      <xdr:colOff>816428</xdr:colOff>
      <xdr:row>6</xdr:row>
      <xdr:rowOff>42363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8463" y="340178"/>
          <a:ext cx="3075215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02"/>
  <sheetViews>
    <sheetView showGridLines="0" workbookViewId="0">
      <selection activeCell="C103" sqref="C1:E103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7" t="s">
        <v>98</v>
      </c>
      <c r="D3" s="68"/>
      <c r="E3" s="68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5" t="s">
        <v>107</v>
      </c>
      <c r="D4" s="66"/>
      <c r="E4" s="6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1" t="s">
        <v>106</v>
      </c>
      <c r="D5" s="72"/>
      <c r="E5" s="7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9" t="s">
        <v>76</v>
      </c>
      <c r="D6" s="70"/>
      <c r="E6" s="7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9" t="s">
        <v>77</v>
      </c>
      <c r="D7" s="70"/>
      <c r="E7" s="70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'!D14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'!D20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'!D26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'!D31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'!D33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'!D34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'!D35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'!D57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0</v>
      </c>
      <c r="E57" s="50"/>
      <c r="F57" s="25"/>
    </row>
    <row r="58" spans="3:6" x14ac:dyDescent="0.25">
      <c r="C58" s="30" t="s">
        <v>48</v>
      </c>
      <c r="D58" s="50">
        <f>'P2 Presupuesto Aprobado-Ejec '!D59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0</v>
      </c>
      <c r="E60" s="50"/>
      <c r="F60" s="25"/>
    </row>
    <row r="61" spans="3:6" x14ac:dyDescent="0.25">
      <c r="C61" s="30" t="s">
        <v>51</v>
      </c>
      <c r="D61" s="50">
        <f>'P2 Presupuesto Aprobado-Ejec '!D62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x14ac:dyDescent="0.25">
      <c r="C64" s="30" t="s">
        <v>54</v>
      </c>
      <c r="D64" s="50">
        <v>0</v>
      </c>
      <c r="E64" s="50">
        <v>0</v>
      </c>
      <c r="F64" s="25"/>
    </row>
    <row r="65" spans="3:6" x14ac:dyDescent="0.25">
      <c r="C65" s="30" t="s">
        <v>55</v>
      </c>
      <c r="D65" s="50"/>
      <c r="E65" s="50"/>
      <c r="F65" s="25"/>
    </row>
    <row r="66" spans="3:6" x14ac:dyDescent="0.25">
      <c r="C66" s="30" t="s">
        <v>56</v>
      </c>
      <c r="D66" s="50"/>
      <c r="E66" s="50"/>
      <c r="F66" s="25"/>
    </row>
    <row r="67" spans="3:6" x14ac:dyDescent="0.25">
      <c r="C67" s="30" t="s">
        <v>57</v>
      </c>
      <c r="D67" s="50"/>
      <c r="E67" s="50"/>
      <c r="F67" s="25"/>
    </row>
    <row r="68" spans="3:6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x14ac:dyDescent="0.25">
      <c r="C69" s="30" t="s">
        <v>59</v>
      </c>
      <c r="D69" s="50"/>
      <c r="E69" s="50"/>
      <c r="F69" s="25"/>
    </row>
    <row r="70" spans="3:6" x14ac:dyDescent="0.25">
      <c r="C70" s="30" t="s">
        <v>60</v>
      </c>
      <c r="D70" s="50"/>
      <c r="E70" s="50"/>
      <c r="F70" s="25"/>
    </row>
    <row r="71" spans="3:6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x14ac:dyDescent="0.25">
      <c r="C72" s="30" t="s">
        <v>62</v>
      </c>
      <c r="D72" s="50"/>
      <c r="E72" s="50"/>
      <c r="F72" s="25"/>
    </row>
    <row r="73" spans="3:6" x14ac:dyDescent="0.25">
      <c r="C73" s="30" t="s">
        <v>63</v>
      </c>
      <c r="D73" s="50"/>
      <c r="E73" s="50"/>
      <c r="F73" s="25"/>
    </row>
    <row r="74" spans="3:6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61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100" spans="3:3" ht="15.75" x14ac:dyDescent="0.25">
      <c r="C100" s="62"/>
    </row>
    <row r="101" spans="3:3" ht="15.75" x14ac:dyDescent="0.25">
      <c r="C101" s="63" t="s">
        <v>108</v>
      </c>
    </row>
    <row r="102" spans="3:3" ht="15.75" x14ac:dyDescent="0.25">
      <c r="C102" s="64" t="s">
        <v>109</v>
      </c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6"/>
  <sheetViews>
    <sheetView showGridLines="0" tabSelected="1" topLeftCell="C1" workbookViewId="0">
      <selection activeCell="C98" sqref="C1:R9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  <col min="19" max="19" width="16.7109375" style="41" hidden="1" customWidth="1"/>
    <col min="20" max="20" width="0" hidden="1" customWidth="1"/>
    <col min="21" max="22" width="16.85546875" hidden="1" customWidth="1"/>
    <col min="23" max="24" width="0" hidden="1" customWidth="1"/>
  </cols>
  <sheetData>
    <row r="3" spans="3:23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23" ht="21" customHeight="1" x14ac:dyDescent="0.25">
      <c r="C4" s="65" t="s">
        <v>107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3:23" ht="15.75" x14ac:dyDescent="0.25">
      <c r="C5" s="71" t="s">
        <v>106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3:23" ht="15.75" customHeight="1" x14ac:dyDescent="0.25">
      <c r="C6" s="69" t="s">
        <v>92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3:23" ht="15.75" customHeight="1" x14ac:dyDescent="0.25">
      <c r="C7" s="70" t="s">
        <v>77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3:23" x14ac:dyDescent="0.25">
      <c r="D8" s="21">
        <f>62598600-D18</f>
        <v>0</v>
      </c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3" ht="25.5" customHeight="1" x14ac:dyDescent="0.25">
      <c r="C9" s="79" t="s">
        <v>66</v>
      </c>
      <c r="D9" s="80" t="s">
        <v>94</v>
      </c>
      <c r="E9" s="80" t="s">
        <v>93</v>
      </c>
      <c r="F9" s="76" t="s">
        <v>91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8"/>
      <c r="S9" s="58"/>
    </row>
    <row r="10" spans="3:23" x14ac:dyDescent="0.25">
      <c r="C10" s="79"/>
      <c r="D10" s="81"/>
      <c r="E10" s="81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3" x14ac:dyDescent="0.25">
      <c r="C11" s="1" t="s">
        <v>0</v>
      </c>
      <c r="D11" s="42">
        <f>+D12+D18+D28+D54</f>
        <v>1236158378.1300001</v>
      </c>
      <c r="E11" s="42">
        <f>+E12+E18+E28+E54</f>
        <v>0</v>
      </c>
      <c r="F11" s="42">
        <f>+F12+F18+F28+F54</f>
        <v>58860504.230000004</v>
      </c>
      <c r="G11" s="42">
        <f t="shared" ref="G11:L11" si="0">+G12+G18+G28+G54</f>
        <v>78490062.75</v>
      </c>
      <c r="H11" s="42">
        <f>+H12+H18+H28+H54</f>
        <v>107009040.82999998</v>
      </c>
      <c r="I11" s="26">
        <f t="shared" si="0"/>
        <v>80312620.889999986</v>
      </c>
      <c r="J11" s="42">
        <f>+J12+J18+J28+J54</f>
        <v>74475163.519999996</v>
      </c>
      <c r="K11" s="42">
        <f t="shared" si="0"/>
        <v>84258544.289999992</v>
      </c>
      <c r="L11" s="42">
        <f t="shared" si="0"/>
        <v>80898271.649999991</v>
      </c>
      <c r="M11" s="42">
        <f>+M12+M18+M28+M54</f>
        <v>72970615.620000005</v>
      </c>
      <c r="N11" s="42">
        <f t="shared" ref="N11" si="1">+N12+N18+N28+N54</f>
        <v>110613887.14</v>
      </c>
      <c r="O11" s="42">
        <f t="shared" ref="O11" si="2">+O12+O18+O28+O54</f>
        <v>78674427.370000005</v>
      </c>
      <c r="P11" s="42">
        <f t="shared" ref="P11" si="3">+P12+P18+P28+P54</f>
        <v>140057782.13999999</v>
      </c>
      <c r="Q11" s="42">
        <f t="shared" ref="Q11" si="4">+Q12+Q18+Q28+Q54</f>
        <v>0</v>
      </c>
      <c r="R11" s="45">
        <f>SUM(F11:Q11)</f>
        <v>966620920.42999995</v>
      </c>
      <c r="S11" s="57">
        <f>O11+P11+Q11</f>
        <v>218732209.50999999</v>
      </c>
      <c r="U11" s="44"/>
      <c r="V11" s="22">
        <v>1053417345.55</v>
      </c>
      <c r="W11" s="44">
        <f>+V11-R11</f>
        <v>86796425.120000005</v>
      </c>
    </row>
    <row r="12" spans="3:23" x14ac:dyDescent="0.25">
      <c r="C12" s="2" t="s">
        <v>1</v>
      </c>
      <c r="D12" s="49">
        <f>SUM(D13:D17)</f>
        <v>798930106.13000011</v>
      </c>
      <c r="E12" s="49">
        <f t="shared" ref="E12:Q12" si="5">SUM(E13:E17)</f>
        <v>0</v>
      </c>
      <c r="F12" s="49">
        <f t="shared" si="5"/>
        <v>49429123.020000003</v>
      </c>
      <c r="G12" s="49">
        <f t="shared" si="5"/>
        <v>49877441.789999999</v>
      </c>
      <c r="H12" s="49">
        <f t="shared" si="5"/>
        <v>70969966.00999999</v>
      </c>
      <c r="I12" s="49">
        <f t="shared" si="5"/>
        <v>48349049.019999996</v>
      </c>
      <c r="J12" s="49">
        <f t="shared" si="5"/>
        <v>48345553.269999996</v>
      </c>
      <c r="K12" s="49">
        <f t="shared" si="5"/>
        <v>48484247.340000004</v>
      </c>
      <c r="L12" s="49">
        <f t="shared" si="5"/>
        <v>48053595.549999997</v>
      </c>
      <c r="M12" s="49">
        <f t="shared" si="5"/>
        <v>48042314.859999999</v>
      </c>
      <c r="N12" s="49">
        <f t="shared" si="5"/>
        <v>70315619.229999989</v>
      </c>
      <c r="O12" s="49">
        <f t="shared" si="5"/>
        <v>47766262.759999998</v>
      </c>
      <c r="P12" s="49">
        <f t="shared" si="5"/>
        <v>84329242.200000003</v>
      </c>
      <c r="Q12" s="49">
        <f t="shared" si="5"/>
        <v>0</v>
      </c>
      <c r="R12" s="45">
        <f>SUM(F12:Q12)</f>
        <v>613962415.04999995</v>
      </c>
      <c r="S12" s="56">
        <f>O12+P12+Q12</f>
        <v>132095504.96000001</v>
      </c>
      <c r="V12" s="22">
        <v>688192173.47000003</v>
      </c>
    </row>
    <row r="13" spans="3:23" x14ac:dyDescent="0.25">
      <c r="C13" s="4" t="s">
        <v>2</v>
      </c>
      <c r="D13" s="50">
        <v>644405848.25999999</v>
      </c>
      <c r="E13" s="50"/>
      <c r="F13" s="22">
        <f>+'P3 Ejecucion '!D12</f>
        <v>42606719.200000003</v>
      </c>
      <c r="G13" s="22">
        <f>+'P3 Ejecucion '!E12</f>
        <v>43037515.170000002</v>
      </c>
      <c r="H13" s="22">
        <v>41869868.799999997</v>
      </c>
      <c r="I13" s="22">
        <f>+'P3 Ejecucion '!G12</f>
        <v>41744832.93</v>
      </c>
      <c r="J13" s="22">
        <f>+'P3 Ejecucion '!H12</f>
        <v>41855512.5</v>
      </c>
      <c r="K13" s="22">
        <f>+'P3 Ejecucion '!I12</f>
        <v>41943339.859999999</v>
      </c>
      <c r="L13" s="22">
        <f>+'P3 Ejecucion '!J12</f>
        <v>41585806.149999999</v>
      </c>
      <c r="M13" s="22">
        <f>+'P3 Ejecucion '!K12</f>
        <v>41620255.549999997</v>
      </c>
      <c r="N13" s="22">
        <f>+'P3 Ejecucion '!L12</f>
        <v>41431499.43</v>
      </c>
      <c r="O13" s="22">
        <f>+'P3 Ejecucion '!M12</f>
        <v>41548141.670000002</v>
      </c>
      <c r="P13" s="22">
        <f>+'P3 Ejecucion '!N12</f>
        <v>78108171.030000001</v>
      </c>
      <c r="Q13" s="22">
        <f>+'P3 Ejecucion '!O12</f>
        <v>0</v>
      </c>
      <c r="R13" s="43">
        <f>SUM(F13:Q13)</f>
        <v>497351662.28999996</v>
      </c>
      <c r="S13" s="56"/>
      <c r="V13" s="22">
        <v>559353483.40999997</v>
      </c>
    </row>
    <row r="14" spans="3:23" x14ac:dyDescent="0.25">
      <c r="C14" s="4" t="s">
        <v>3</v>
      </c>
      <c r="D14" s="50">
        <v>64954649.939999998</v>
      </c>
      <c r="E14" s="50"/>
      <c r="F14" s="22">
        <f>+'P3 Ejecucion '!D13</f>
        <v>536300</v>
      </c>
      <c r="G14" s="22">
        <f>+'P3 Ejecucion '!E13</f>
        <v>571293.32999999996</v>
      </c>
      <c r="H14" s="22">
        <v>22972710.859999999</v>
      </c>
      <c r="I14" s="22">
        <f>+'P3 Ejecucion '!G13</f>
        <v>500680.05</v>
      </c>
      <c r="J14" s="22">
        <f>+'P3 Ejecucion '!H13</f>
        <v>442790</v>
      </c>
      <c r="K14" s="22">
        <f>+'P3 Ejecucion '!I13</f>
        <v>521770</v>
      </c>
      <c r="L14" s="22">
        <f>+'P3 Ejecucion '!J13</f>
        <v>522900</v>
      </c>
      <c r="M14" s="22">
        <f>+'P3 Ejecucion '!K13</f>
        <v>504200</v>
      </c>
      <c r="N14" s="22">
        <f>+'P3 Ejecucion '!L13</f>
        <v>23038049.370000001</v>
      </c>
      <c r="O14" s="22">
        <f>+'P3 Ejecucion '!M13</f>
        <v>396166.66</v>
      </c>
      <c r="P14" s="22">
        <f>+'P3 Ejecucion '!N13</f>
        <v>480666</v>
      </c>
      <c r="Q14" s="22">
        <f>+'P3 Ejecucion '!O13</f>
        <v>0</v>
      </c>
      <c r="R14" s="43">
        <f t="shared" ref="R14:R17" si="6">SUM(F14:Q14)</f>
        <v>50487526.269999996</v>
      </c>
      <c r="S14" s="56"/>
      <c r="V14" s="22">
        <v>52007913.059999995</v>
      </c>
    </row>
    <row r="15" spans="3:23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  <c r="S15" s="56"/>
      <c r="U15" s="22"/>
      <c r="V15" s="22">
        <v>0</v>
      </c>
    </row>
    <row r="16" spans="3:23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  <c r="S16" s="56"/>
      <c r="U16" s="44"/>
      <c r="V16" s="22">
        <v>0</v>
      </c>
    </row>
    <row r="17" spans="3:22" x14ac:dyDescent="0.25">
      <c r="C17" s="4" t="s">
        <v>6</v>
      </c>
      <c r="D17" s="50">
        <v>89569607.930000007</v>
      </c>
      <c r="E17" s="50"/>
      <c r="F17" s="22">
        <f>+'P3 Ejecucion '!D16</f>
        <v>6286103.8200000003</v>
      </c>
      <c r="G17" s="22">
        <f>+'P3 Ejecucion '!E16</f>
        <v>6268633.29</v>
      </c>
      <c r="H17" s="22">
        <v>6127386.3499999996</v>
      </c>
      <c r="I17" s="22">
        <f>+'P3 Ejecucion '!G16</f>
        <v>6103536.04</v>
      </c>
      <c r="J17" s="22">
        <f>+'P3 Ejecucion '!H16</f>
        <v>6047250.7699999996</v>
      </c>
      <c r="K17" s="22">
        <f>+'P3 Ejecucion '!I16</f>
        <v>6019137.4800000004</v>
      </c>
      <c r="L17" s="22">
        <f>+'P3 Ejecucion '!J16</f>
        <v>5944889.4000000004</v>
      </c>
      <c r="M17" s="22">
        <f>+'P3 Ejecucion '!K16</f>
        <v>5917859.3099999996</v>
      </c>
      <c r="N17" s="22">
        <f>+'P3 Ejecucion '!L16</f>
        <v>5846070.4299999997</v>
      </c>
      <c r="O17" s="22">
        <f>+'P3 Ejecucion '!M16</f>
        <v>5821954.4299999997</v>
      </c>
      <c r="P17" s="22">
        <f>+'P3 Ejecucion '!N16</f>
        <v>5740405.1699999999</v>
      </c>
      <c r="Q17" s="22">
        <f>+'P3 Ejecucion '!O16</f>
        <v>0</v>
      </c>
      <c r="R17" s="43">
        <f t="shared" si="6"/>
        <v>66123226.490000002</v>
      </c>
      <c r="S17" s="56"/>
      <c r="V17" s="22">
        <v>76830776.999999985</v>
      </c>
    </row>
    <row r="18" spans="3:22" x14ac:dyDescent="0.25">
      <c r="C18" s="2" t="s">
        <v>7</v>
      </c>
      <c r="D18" s="49">
        <f>SUM(D19:D27)</f>
        <v>62598600</v>
      </c>
      <c r="E18" s="49">
        <f t="shared" ref="E18:Q18" si="7">SUM(E19:E27)</f>
        <v>0</v>
      </c>
      <c r="F18" s="49">
        <f t="shared" si="7"/>
        <v>1723476.21</v>
      </c>
      <c r="G18" s="49">
        <f t="shared" si="7"/>
        <v>5419858.5599999996</v>
      </c>
      <c r="H18" s="49">
        <f t="shared" si="7"/>
        <v>3466989.27</v>
      </c>
      <c r="I18" s="49">
        <f t="shared" si="7"/>
        <v>5398169.7300000004</v>
      </c>
      <c r="J18" s="49">
        <f t="shared" si="7"/>
        <v>2911132.4299999997</v>
      </c>
      <c r="K18" s="49">
        <f t="shared" si="7"/>
        <v>5438176.5199999996</v>
      </c>
      <c r="L18" s="49">
        <f t="shared" si="7"/>
        <v>4766656.0199999996</v>
      </c>
      <c r="M18" s="49">
        <f t="shared" si="7"/>
        <v>4097394.1</v>
      </c>
      <c r="N18" s="49">
        <f t="shared" si="7"/>
        <v>8337260.5</v>
      </c>
      <c r="O18" s="49">
        <f t="shared" si="7"/>
        <v>5236207.99</v>
      </c>
      <c r="P18" s="49">
        <f t="shared" si="7"/>
        <v>9949484.6900000013</v>
      </c>
      <c r="Q18" s="49">
        <f t="shared" si="7"/>
        <v>0</v>
      </c>
      <c r="R18" s="26">
        <f>SUM(F18:Q18)</f>
        <v>56744806.020000011</v>
      </c>
      <c r="S18" s="56">
        <f>O18+P18+Q18</f>
        <v>15185692.680000002</v>
      </c>
      <c r="V18" s="22">
        <v>48615628.530000001</v>
      </c>
    </row>
    <row r="19" spans="3:22" x14ac:dyDescent="0.25">
      <c r="C19" s="4" t="s">
        <v>8</v>
      </c>
      <c r="D19" s="50">
        <v>8918500</v>
      </c>
      <c r="E19" s="50"/>
      <c r="F19" s="22">
        <f>+'P3 Ejecucion '!D18</f>
        <v>427912.62</v>
      </c>
      <c r="G19" s="22">
        <f>+'P3 Ejecucion '!E18</f>
        <v>430502.07</v>
      </c>
      <c r="H19" s="22">
        <v>440891.99</v>
      </c>
      <c r="I19" s="22">
        <f>+'P3 Ejecucion '!G18</f>
        <v>1461432.01</v>
      </c>
      <c r="J19" s="22">
        <f>+'P3 Ejecucion '!H18</f>
        <v>774555.02</v>
      </c>
      <c r="K19" s="22">
        <f>+'P3 Ejecucion '!I18</f>
        <v>627383.72</v>
      </c>
      <c r="L19" s="22">
        <f>+'P3 Ejecucion '!J18</f>
        <v>614043.37</v>
      </c>
      <c r="M19" s="22">
        <f>+'P3 Ejecucion '!K18</f>
        <v>472730.47</v>
      </c>
      <c r="N19" s="22">
        <f>+'P3 Ejecucion '!L18</f>
        <v>801294.49</v>
      </c>
      <c r="O19" s="22">
        <f>+'P3 Ejecucion '!M18</f>
        <v>639346.67000000004</v>
      </c>
      <c r="P19" s="22">
        <f>+'P3 Ejecucion '!N18</f>
        <v>639090.73</v>
      </c>
      <c r="Q19" s="22">
        <f>+'P3 Ejecucion '!O18</f>
        <v>0</v>
      </c>
      <c r="R19" s="43">
        <f>SUM(F19:Q19)</f>
        <v>7329183.1600000001</v>
      </c>
      <c r="S19" s="56"/>
      <c r="V19" s="22">
        <v>8722349.3399999999</v>
      </c>
    </row>
    <row r="20" spans="3:22" x14ac:dyDescent="0.25">
      <c r="C20" s="4" t="s">
        <v>9</v>
      </c>
      <c r="D20" s="50">
        <v>3095000</v>
      </c>
      <c r="E20" s="50"/>
      <c r="F20" s="22">
        <f>+'P3 Ejecucion '!D19</f>
        <v>0</v>
      </c>
      <c r="G20" s="22">
        <f>+'P3 Ejecucion '!E19</f>
        <v>33630</v>
      </c>
      <c r="H20" s="22">
        <f>+'P3 Ejecucion '!F19</f>
        <v>0</v>
      </c>
      <c r="I20" s="22">
        <f>+'P3 Ejecucion '!G19</f>
        <v>235292</v>
      </c>
      <c r="J20" s="22">
        <f>+'P3 Ejecucion '!H19</f>
        <v>130036</v>
      </c>
      <c r="K20" s="22">
        <f>+'P3 Ejecucion '!I19</f>
        <v>111622.98000000001</v>
      </c>
      <c r="L20" s="22">
        <f>+'P3 Ejecucion '!J19</f>
        <v>82954</v>
      </c>
      <c r="M20" s="22">
        <f>+'P3 Ejecucion '!K19</f>
        <v>255706</v>
      </c>
      <c r="N20" s="22">
        <f>+'P3 Ejecucion '!L19</f>
        <v>249098</v>
      </c>
      <c r="O20" s="22">
        <f>+'P3 Ejecucion '!M19</f>
        <v>47200</v>
      </c>
      <c r="P20" s="22">
        <f>+'P3 Ejecucion '!N19</f>
        <v>419372</v>
      </c>
      <c r="Q20" s="22">
        <f>+'P3 Ejecucion '!O19</f>
        <v>0</v>
      </c>
      <c r="R20" s="43">
        <f t="shared" ref="R20:R27" si="8">SUM(F20:Q20)</f>
        <v>1564910.98</v>
      </c>
      <c r="S20" s="56"/>
      <c r="V20" s="22">
        <v>3333412.8</v>
      </c>
    </row>
    <row r="21" spans="3:22" x14ac:dyDescent="0.25">
      <c r="C21" s="4" t="s">
        <v>10</v>
      </c>
      <c r="D21" s="50">
        <v>75600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  <c r="S21" s="56"/>
      <c r="V21" s="22">
        <v>3850.98</v>
      </c>
    </row>
    <row r="22" spans="3:22" x14ac:dyDescent="0.25">
      <c r="C22" s="4" t="s">
        <v>11</v>
      </c>
      <c r="D22" s="50">
        <v>2106000</v>
      </c>
      <c r="E22" s="50"/>
      <c r="F22" s="22">
        <f>+'P3 Ejecucion '!D21</f>
        <v>0</v>
      </c>
      <c r="G22" s="22">
        <f>+'P3 Ejecucion '!E21</f>
        <v>121977.51</v>
      </c>
      <c r="H22" s="22">
        <v>166984</v>
      </c>
      <c r="I22" s="22">
        <f>+'P3 Ejecucion '!G21</f>
        <v>72500</v>
      </c>
      <c r="J22" s="22">
        <f>+'P3 Ejecucion '!H21</f>
        <v>118000</v>
      </c>
      <c r="K22" s="22">
        <f>+'P3 Ejecucion '!I21</f>
        <v>123824.21</v>
      </c>
      <c r="L22" s="22">
        <f>+'P3 Ejecucion '!J21</f>
        <v>194628.08</v>
      </c>
      <c r="M22" s="22">
        <f>+'P3 Ejecucion '!K21</f>
        <v>0</v>
      </c>
      <c r="N22" s="22">
        <f>+'P3 Ejecucion '!L21</f>
        <v>135505.89000000001</v>
      </c>
      <c r="O22" s="22">
        <f>+'P3 Ejecucion '!M21</f>
        <v>0</v>
      </c>
      <c r="P22" s="22">
        <f>+'P3 Ejecucion '!N21</f>
        <v>89721.89</v>
      </c>
      <c r="Q22" s="22">
        <f>+'P3 Ejecucion '!O21</f>
        <v>0</v>
      </c>
      <c r="R22" s="43">
        <f>SUM(F22:Q22)</f>
        <v>1023141.58</v>
      </c>
      <c r="S22" s="56"/>
      <c r="V22" s="22">
        <v>1569584.5</v>
      </c>
    </row>
    <row r="23" spans="3:22" x14ac:dyDescent="0.25">
      <c r="C23" s="4" t="s">
        <v>12</v>
      </c>
      <c r="D23" s="50">
        <v>4160800</v>
      </c>
      <c r="E23" s="50"/>
      <c r="F23" s="22">
        <f>+'P3 Ejecucion '!D22</f>
        <v>453638.97</v>
      </c>
      <c r="G23" s="22">
        <f>+'P3 Ejecucion '!E22</f>
        <v>220660</v>
      </c>
      <c r="H23" s="22">
        <f>+'P3 Ejecucion '!F22</f>
        <v>0</v>
      </c>
      <c r="I23" s="22">
        <f>+'P3 Ejecucion '!G22</f>
        <v>460200</v>
      </c>
      <c r="J23" s="22">
        <f>+'P3 Ejecucion '!H22</f>
        <v>230100</v>
      </c>
      <c r="K23" s="22">
        <f>+'P3 Ejecucion '!I22</f>
        <v>233484.95</v>
      </c>
      <c r="L23" s="22">
        <f>+'P3 Ejecucion '!J22</f>
        <v>232191.43</v>
      </c>
      <c r="M23" s="22">
        <f>+'P3 Ejecucion '!K22</f>
        <v>230749.24</v>
      </c>
      <c r="N23" s="22">
        <f>+'P3 Ejecucion '!L22</f>
        <v>234317.56</v>
      </c>
      <c r="O23" s="22">
        <f>+'P3 Ejecucion '!M22</f>
        <v>234714.04</v>
      </c>
      <c r="P23" s="22">
        <f>+'P3 Ejecucion '!N22</f>
        <v>233182.63</v>
      </c>
      <c r="Q23" s="22">
        <f>+'P3 Ejecucion '!O22</f>
        <v>0</v>
      </c>
      <c r="R23" s="43">
        <f t="shared" si="8"/>
        <v>2763238.82</v>
      </c>
      <c r="S23" s="56"/>
      <c r="V23" s="22">
        <v>3600869.3800000004</v>
      </c>
    </row>
    <row r="24" spans="3:22" x14ac:dyDescent="0.25">
      <c r="C24" s="4" t="s">
        <v>13</v>
      </c>
      <c r="D24" s="50">
        <v>1650000</v>
      </c>
      <c r="E24" s="50"/>
      <c r="F24" s="22">
        <f>+'P3 Ejecucion '!D23</f>
        <v>0</v>
      </c>
      <c r="G24" s="22">
        <f>+'P3 Ejecucion '!E23</f>
        <v>0</v>
      </c>
      <c r="H24" s="22">
        <v>1430192.28</v>
      </c>
      <c r="I24" s="22">
        <f>+'P3 Ejecucion '!G23</f>
        <v>0</v>
      </c>
      <c r="J24" s="22">
        <f>+'P3 Ejecucion '!H23</f>
        <v>103735.73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1533928.01</v>
      </c>
      <c r="S24" s="56"/>
      <c r="V24" s="22">
        <v>1415688.05</v>
      </c>
    </row>
    <row r="25" spans="3:22" x14ac:dyDescent="0.25">
      <c r="C25" s="4" t="s">
        <v>14</v>
      </c>
      <c r="D25" s="50">
        <v>29660000</v>
      </c>
      <c r="E25" s="50"/>
      <c r="F25" s="22">
        <f>+'P3 Ejecucion '!D24</f>
        <v>756964.62</v>
      </c>
      <c r="G25" s="22">
        <f>+'P3 Ejecucion '!E24</f>
        <v>3777855.48</v>
      </c>
      <c r="H25" s="22">
        <v>1178761</v>
      </c>
      <c r="I25" s="22">
        <f>+'P3 Ejecucion '!G24</f>
        <v>3083785.72</v>
      </c>
      <c r="J25" s="22">
        <f>+'P3 Ejecucion '!H24</f>
        <v>1501605.68</v>
      </c>
      <c r="K25" s="22">
        <f>+'P3 Ejecucion '!I24</f>
        <v>3125333.25</v>
      </c>
      <c r="L25" s="22">
        <f>+'P3 Ejecucion '!J24</f>
        <v>3506177.8</v>
      </c>
      <c r="M25" s="22">
        <f>+'P3 Ejecucion '!K24</f>
        <v>2046413.52</v>
      </c>
      <c r="N25" s="22">
        <f>+'P3 Ejecucion '!L24</f>
        <v>5175938.46</v>
      </c>
      <c r="O25" s="22">
        <f>+'P3 Ejecucion '!M24</f>
        <v>4178285.94</v>
      </c>
      <c r="P25" s="22">
        <f>+'P3 Ejecucion '!N24</f>
        <v>8040686.1200000001</v>
      </c>
      <c r="Q25" s="22">
        <f>+'P3 Ejecucion '!O24</f>
        <v>0</v>
      </c>
      <c r="R25" s="43">
        <f t="shared" si="8"/>
        <v>36371807.590000004</v>
      </c>
      <c r="S25" s="56"/>
      <c r="V25" s="22">
        <v>23480614.809999999</v>
      </c>
    </row>
    <row r="26" spans="3:22" x14ac:dyDescent="0.25">
      <c r="C26" s="4" t="s">
        <v>15</v>
      </c>
      <c r="D26" s="50">
        <v>8432700</v>
      </c>
      <c r="E26" s="50"/>
      <c r="F26" s="22">
        <f>+'P3 Ejecucion '!D25</f>
        <v>84960</v>
      </c>
      <c r="G26" s="22">
        <f>+'P3 Ejecucion '!E25</f>
        <v>31860</v>
      </c>
      <c r="H26" s="22">
        <v>167560</v>
      </c>
      <c r="I26" s="22">
        <f>+'P3 Ejecucion '!G25</f>
        <v>84960</v>
      </c>
      <c r="J26" s="22">
        <f>+'P3 Ejecucion '!H25</f>
        <v>53100</v>
      </c>
      <c r="K26" s="22">
        <f>+'P3 Ejecucion '!I25</f>
        <v>524398.41</v>
      </c>
      <c r="L26" s="22">
        <f>+'P3 Ejecucion '!J25</f>
        <v>136661.34</v>
      </c>
      <c r="M26" s="22">
        <f>+'P3 Ejecucion '!K25</f>
        <v>1091794.8700000001</v>
      </c>
      <c r="N26" s="22">
        <f>+'P3 Ejecucion '!L25</f>
        <v>469951.1</v>
      </c>
      <c r="O26" s="22">
        <f>+'P3 Ejecucion '!M25</f>
        <v>136661.34</v>
      </c>
      <c r="P26" s="22">
        <f>+'P3 Ejecucion '!N25</f>
        <v>370461.82</v>
      </c>
      <c r="Q26" s="22">
        <f>+'P3 Ejecucion '!O25</f>
        <v>0</v>
      </c>
      <c r="R26" s="43">
        <f t="shared" si="8"/>
        <v>3152368.88</v>
      </c>
      <c r="S26" s="56"/>
      <c r="V26" s="22">
        <v>4413389.38</v>
      </c>
    </row>
    <row r="27" spans="3:22" x14ac:dyDescent="0.25">
      <c r="C27" s="4" t="s">
        <v>16</v>
      </c>
      <c r="D27" s="50">
        <v>4500000</v>
      </c>
      <c r="E27" s="50"/>
      <c r="F27" s="22">
        <f>+'P3 Ejecucion '!D26</f>
        <v>0</v>
      </c>
      <c r="G27" s="22">
        <f>+'P3 Ejecucion '!E26</f>
        <v>803373.5</v>
      </c>
      <c r="H27" s="22">
        <v>82600</v>
      </c>
      <c r="I27" s="22">
        <f>+'P3 Ejecucion '!G26</f>
        <v>0</v>
      </c>
      <c r="J27" s="22">
        <f>+'P3 Ejecucion '!H26</f>
        <v>0</v>
      </c>
      <c r="K27" s="22">
        <f>+'P3 Ejecucion '!I26</f>
        <v>692129</v>
      </c>
      <c r="L27" s="22">
        <f>+'P3 Ejecucion '!J26</f>
        <v>0</v>
      </c>
      <c r="M27" s="22">
        <f>+'P3 Ejecucion '!K26</f>
        <v>0</v>
      </c>
      <c r="N27" s="22">
        <f>+'P3 Ejecucion '!L26</f>
        <v>1271155</v>
      </c>
      <c r="O27" s="22">
        <f>+'P3 Ejecucion '!M26</f>
        <v>0</v>
      </c>
      <c r="P27" s="22">
        <f>+'P3 Ejecucion '!N26</f>
        <v>156969.5</v>
      </c>
      <c r="Q27" s="22">
        <f>+'P3 Ejecucion '!O26</f>
        <v>0</v>
      </c>
      <c r="R27" s="43">
        <f t="shared" si="8"/>
        <v>3006227</v>
      </c>
      <c r="S27" s="56"/>
      <c r="V27" s="22">
        <v>2075869.29</v>
      </c>
    </row>
    <row r="28" spans="3:22" x14ac:dyDescent="0.25">
      <c r="C28" s="2" t="s">
        <v>17</v>
      </c>
      <c r="D28" s="49">
        <f>SUM(D29:D37)</f>
        <v>293002482</v>
      </c>
      <c r="E28" s="49">
        <f t="shared" ref="E28:Q28" si="9">SUM(E29:E37)</f>
        <v>0</v>
      </c>
      <c r="F28" s="49">
        <f t="shared" si="9"/>
        <v>6828669.2999999998</v>
      </c>
      <c r="G28" s="49">
        <f t="shared" si="9"/>
        <v>21105292.079999998</v>
      </c>
      <c r="H28" s="49">
        <f t="shared" si="9"/>
        <v>29244600.48</v>
      </c>
      <c r="I28" s="49">
        <f t="shared" si="9"/>
        <v>24768256.82</v>
      </c>
      <c r="J28" s="49">
        <f t="shared" si="9"/>
        <v>21176775.030000001</v>
      </c>
      <c r="K28" s="49">
        <f t="shared" si="9"/>
        <v>22010985.549999997</v>
      </c>
      <c r="L28" s="49">
        <f t="shared" si="9"/>
        <v>25720129.52</v>
      </c>
      <c r="M28" s="49">
        <f t="shared" si="9"/>
        <v>17329581.07</v>
      </c>
      <c r="N28" s="49">
        <f t="shared" si="9"/>
        <v>30497978.18</v>
      </c>
      <c r="O28" s="49">
        <f t="shared" si="9"/>
        <v>23736181</v>
      </c>
      <c r="P28" s="49">
        <f t="shared" si="9"/>
        <v>37048270.93</v>
      </c>
      <c r="Q28" s="49">
        <f t="shared" si="9"/>
        <v>0</v>
      </c>
      <c r="R28" s="45">
        <f>SUM(F28:Q28)</f>
        <v>259466719.96000001</v>
      </c>
      <c r="S28" s="56">
        <f>O28+P28+Q28</f>
        <v>60784451.93</v>
      </c>
      <c r="V28" s="22">
        <v>277470776.29000002</v>
      </c>
    </row>
    <row r="29" spans="3:22" x14ac:dyDescent="0.25">
      <c r="C29" s="4" t="s">
        <v>18</v>
      </c>
      <c r="D29" s="50">
        <v>19048000</v>
      </c>
      <c r="E29" s="50"/>
      <c r="F29" s="22">
        <f>+'P3 Ejecucion '!D28</f>
        <v>1545772.98</v>
      </c>
      <c r="G29" s="22">
        <f>+'P3 Ejecucion '!E28</f>
        <v>1467142.8</v>
      </c>
      <c r="H29" s="22">
        <v>1790323.8</v>
      </c>
      <c r="I29" s="22">
        <f>+'P3 Ejecucion '!G28</f>
        <v>730346.16</v>
      </c>
      <c r="J29" s="22">
        <f>+'P3 Ejecucion '!H28</f>
        <v>2754171.46</v>
      </c>
      <c r="K29" s="22">
        <f>+'P3 Ejecucion '!I28</f>
        <v>1575383.18</v>
      </c>
      <c r="L29" s="22">
        <f>+'P3 Ejecucion '!J28</f>
        <v>1158456.02</v>
      </c>
      <c r="M29" s="22">
        <f>+'P3 Ejecucion '!K28</f>
        <v>791337.96</v>
      </c>
      <c r="N29" s="22">
        <f>+'P3 Ejecucion '!L28</f>
        <v>1779401.2</v>
      </c>
      <c r="O29" s="22">
        <f>+'P3 Ejecucion '!M28</f>
        <v>1356897.03</v>
      </c>
      <c r="P29" s="22">
        <f>+'P3 Ejecucion '!N28</f>
        <v>2128281.84</v>
      </c>
      <c r="Q29" s="22">
        <f>+'P3 Ejecucion '!O28</f>
        <v>0</v>
      </c>
      <c r="R29" s="43">
        <f>SUM(F29:Q29)</f>
        <v>17077514.43</v>
      </c>
      <c r="S29" s="56"/>
      <c r="V29" s="22">
        <v>22732052.300000001</v>
      </c>
    </row>
    <row r="30" spans="3:22" x14ac:dyDescent="0.25">
      <c r="C30" s="4" t="s">
        <v>19</v>
      </c>
      <c r="D30" s="50">
        <v>5036552</v>
      </c>
      <c r="E30" s="50"/>
      <c r="F30" s="22">
        <f>+'P3 Ejecucion '!D29</f>
        <v>0</v>
      </c>
      <c r="G30" s="22">
        <f>+'P3 Ejecucion '!E29</f>
        <v>211928</v>
      </c>
      <c r="H30" s="22">
        <v>436434.8</v>
      </c>
      <c r="I30" s="22">
        <f>+'P3 Ejecucion '!G29</f>
        <v>137470</v>
      </c>
      <c r="J30" s="22">
        <f>+'P3 Ejecucion '!H29</f>
        <v>420080</v>
      </c>
      <c r="K30" s="22">
        <f>+'P3 Ejecucion '!I29</f>
        <v>316528.2</v>
      </c>
      <c r="L30" s="22">
        <f>+'P3 Ejecucion '!J29</f>
        <v>197933.2</v>
      </c>
      <c r="M30" s="22">
        <f>+'P3 Ejecucion '!K29</f>
        <v>1151090</v>
      </c>
      <c r="N30" s="22">
        <f>+'P3 Ejecucion '!L29</f>
        <v>130800.64</v>
      </c>
      <c r="O30" s="22">
        <f>+'P3 Ejecucion '!M29</f>
        <v>356613.58</v>
      </c>
      <c r="P30" s="22">
        <f>+'P3 Ejecucion '!N29</f>
        <v>269040</v>
      </c>
      <c r="Q30" s="22">
        <f>+'P3 Ejecucion '!O29</f>
        <v>0</v>
      </c>
      <c r="R30" s="43">
        <f t="shared" ref="R30:R36" si="10">SUM(F30:Q30)</f>
        <v>3627918.4200000004</v>
      </c>
      <c r="S30" s="56"/>
      <c r="V30" s="22">
        <v>4374187.01</v>
      </c>
    </row>
    <row r="31" spans="3:22" x14ac:dyDescent="0.25">
      <c r="C31" s="4" t="s">
        <v>20</v>
      </c>
      <c r="D31" s="50">
        <v>12612600</v>
      </c>
      <c r="E31" s="50"/>
      <c r="F31" s="22">
        <f>+'P3 Ejecucion '!D30</f>
        <v>460718.75</v>
      </c>
      <c r="G31" s="22">
        <f>+'P3 Ejecucion '!E30</f>
        <v>27258</v>
      </c>
      <c r="H31" s="22">
        <v>757843.2</v>
      </c>
      <c r="I31" s="22">
        <f>+'P3 Ejecucion '!G30</f>
        <v>915798</v>
      </c>
      <c r="J31" s="22">
        <f>+'P3 Ejecucion '!H30</f>
        <v>384385</v>
      </c>
      <c r="K31" s="22">
        <f>+'P3 Ejecucion '!I30</f>
        <v>170108.79999999999</v>
      </c>
      <c r="L31" s="22">
        <f>+'P3 Ejecucion '!J30</f>
        <v>1024877.2</v>
      </c>
      <c r="M31" s="22">
        <f>+'P3 Ejecucion '!K30</f>
        <v>472289.4</v>
      </c>
      <c r="N31" s="22">
        <f>+'P3 Ejecucion '!L30</f>
        <v>925415</v>
      </c>
      <c r="O31" s="22">
        <f>+'P3 Ejecucion '!M30</f>
        <v>637270.80000000005</v>
      </c>
      <c r="P31" s="22">
        <f>+'P3 Ejecucion '!N30</f>
        <v>417767.2</v>
      </c>
      <c r="Q31" s="22">
        <f>+'P3 Ejecucion '!O30</f>
        <v>0</v>
      </c>
      <c r="R31" s="43">
        <f>SUM(F31:Q31)</f>
        <v>6193731.3500000006</v>
      </c>
      <c r="S31" s="56"/>
      <c r="V31" s="22">
        <v>9069227.5600000005</v>
      </c>
    </row>
    <row r="32" spans="3:22" x14ac:dyDescent="0.25">
      <c r="C32" s="4" t="s">
        <v>21</v>
      </c>
      <c r="D32" s="50">
        <v>94500000</v>
      </c>
      <c r="E32" s="43"/>
      <c r="F32" s="22">
        <f>+'P3 Ejecucion '!D31</f>
        <v>1431061.2</v>
      </c>
      <c r="G32" s="22">
        <f>+'P3 Ejecucion '!E31</f>
        <v>7140117.6799999997</v>
      </c>
      <c r="H32" s="22">
        <v>11256176.050000001</v>
      </c>
      <c r="I32" s="22">
        <f>+'P3 Ejecucion '!G31</f>
        <v>10050689.4</v>
      </c>
      <c r="J32" s="22">
        <f>+'P3 Ejecucion '!H31</f>
        <v>7362922.9400000004</v>
      </c>
      <c r="K32" s="22">
        <f>+'P3 Ejecucion '!I31</f>
        <v>6717479.7400000002</v>
      </c>
      <c r="L32" s="22">
        <f>+'P3 Ejecucion '!J31</f>
        <v>5722164</v>
      </c>
      <c r="M32" s="22">
        <f>+'P3 Ejecucion '!K31</f>
        <v>6350951.7300000004</v>
      </c>
      <c r="N32" s="22">
        <f>+'P3 Ejecucion '!L31</f>
        <v>10872089.109999999</v>
      </c>
      <c r="O32" s="22">
        <f>+'P3 Ejecucion '!M31</f>
        <v>6885968.1399999997</v>
      </c>
      <c r="P32" s="22">
        <f>+'P3 Ejecucion '!N31</f>
        <v>13558734.199999999</v>
      </c>
      <c r="Q32" s="22">
        <f>+'P3 Ejecucion '!O31</f>
        <v>0</v>
      </c>
      <c r="R32" s="43">
        <f>SUM(F32:Q32)</f>
        <v>87348354.189999998</v>
      </c>
      <c r="S32" s="56"/>
      <c r="V32" s="22">
        <v>86531256.900000006</v>
      </c>
    </row>
    <row r="33" spans="3:22" x14ac:dyDescent="0.25">
      <c r="C33" s="4" t="s">
        <v>22</v>
      </c>
      <c r="D33" s="50">
        <v>4147200</v>
      </c>
      <c r="E33" s="50"/>
      <c r="F33" s="22">
        <f>+'P3 Ejecucion '!D32</f>
        <v>44850</v>
      </c>
      <c r="G33" s="22">
        <f>+'P3 Ejecucion '!E32</f>
        <v>38114</v>
      </c>
      <c r="H33" s="22">
        <v>65372</v>
      </c>
      <c r="I33" s="22">
        <f>+'P3 Ejecucion '!G32</f>
        <v>1388.86</v>
      </c>
      <c r="J33" s="22">
        <f>+'P3 Ejecucion '!H32</f>
        <v>19057</v>
      </c>
      <c r="K33" s="22">
        <f>+'P3 Ejecucion '!I32</f>
        <v>31583.87</v>
      </c>
      <c r="L33" s="22">
        <f>+'P3 Ejecucion '!J32</f>
        <v>28969</v>
      </c>
      <c r="M33" s="22">
        <f>+'P3 Ejecucion '!K32</f>
        <v>0</v>
      </c>
      <c r="N33" s="22">
        <f>+'P3 Ejecucion '!L32</f>
        <v>106200</v>
      </c>
      <c r="O33" s="22">
        <f>+'P3 Ejecucion '!M32</f>
        <v>0</v>
      </c>
      <c r="P33" s="22">
        <f>+'P3 Ejecucion '!N32</f>
        <v>388758.08</v>
      </c>
      <c r="Q33" s="22">
        <f>+'P3 Ejecucion '!O32</f>
        <v>0</v>
      </c>
      <c r="R33" s="43">
        <f t="shared" si="10"/>
        <v>724292.81</v>
      </c>
      <c r="S33" s="56"/>
      <c r="V33" s="22">
        <v>641995.85000000009</v>
      </c>
    </row>
    <row r="34" spans="3:22" x14ac:dyDescent="0.25">
      <c r="C34" s="4" t="s">
        <v>23</v>
      </c>
      <c r="D34" s="50">
        <v>6241400</v>
      </c>
      <c r="E34" s="50"/>
      <c r="F34" s="22">
        <f>+'P3 Ejecucion '!D33</f>
        <v>3290.08</v>
      </c>
      <c r="G34" s="22">
        <f>+'P3 Ejecucion '!E33</f>
        <v>78739.039999999994</v>
      </c>
      <c r="H34" s="22">
        <v>231232.8</v>
      </c>
      <c r="I34" s="22">
        <f>+'P3 Ejecucion '!G33</f>
        <v>151394</v>
      </c>
      <c r="J34" s="22">
        <f>+'P3 Ejecucion '!H33</f>
        <v>7316</v>
      </c>
      <c r="K34" s="22">
        <f>+'P3 Ejecucion '!I33</f>
        <v>85266.29</v>
      </c>
      <c r="L34" s="22">
        <f>+'P3 Ejecucion '!J33</f>
        <v>217341.84</v>
      </c>
      <c r="M34" s="22">
        <f>+'P3 Ejecucion '!K33</f>
        <v>0</v>
      </c>
      <c r="N34" s="22">
        <f>+'P3 Ejecucion '!L33</f>
        <v>103474.2</v>
      </c>
      <c r="O34" s="22">
        <f>+'P3 Ejecucion '!M33</f>
        <v>405919.98</v>
      </c>
      <c r="P34" s="22">
        <f>+'P3 Ejecucion '!N33</f>
        <v>0</v>
      </c>
      <c r="Q34" s="22">
        <f>+'P3 Ejecucion '!O33</f>
        <v>0</v>
      </c>
      <c r="R34" s="43">
        <f t="shared" si="10"/>
        <v>1283974.23</v>
      </c>
      <c r="S34" s="56"/>
      <c r="V34" s="22">
        <v>1018676.1399999999</v>
      </c>
    </row>
    <row r="35" spans="3:22" x14ac:dyDescent="0.25">
      <c r="C35" s="4" t="s">
        <v>24</v>
      </c>
      <c r="D35" s="50">
        <v>54895330</v>
      </c>
      <c r="E35" s="50"/>
      <c r="F35" s="22">
        <f>+'P3 Ejecucion '!D34</f>
        <v>1935067.62</v>
      </c>
      <c r="G35" s="22">
        <f>+'P3 Ejecucion '!E34</f>
        <v>3505858.07</v>
      </c>
      <c r="H35" s="22">
        <v>6638066.1299999999</v>
      </c>
      <c r="I35" s="22">
        <f>+'P3 Ejecucion '!G34</f>
        <v>3918857.67</v>
      </c>
      <c r="J35" s="22">
        <f>+'P3 Ejecucion '!H34</f>
        <v>4497253.3</v>
      </c>
      <c r="K35" s="22">
        <f>+'P3 Ejecucion '!I34</f>
        <v>4078780.03</v>
      </c>
      <c r="L35" s="22">
        <f>+'P3 Ejecucion '!J34</f>
        <v>8197079.4900000002</v>
      </c>
      <c r="M35" s="22">
        <f>+'P3 Ejecucion '!K34</f>
        <v>10</v>
      </c>
      <c r="N35" s="22">
        <f>+'P3 Ejecucion '!L34</f>
        <v>7046200.6399999997</v>
      </c>
      <c r="O35" s="22">
        <f>+'P3 Ejecucion '!M34</f>
        <v>5649314.04</v>
      </c>
      <c r="P35" s="22">
        <f>+'P3 Ejecucion '!N34</f>
        <v>6109129.3899999997</v>
      </c>
      <c r="Q35" s="22">
        <f>+'P3 Ejecucion '!O34</f>
        <v>0</v>
      </c>
      <c r="R35" s="43">
        <f t="shared" si="10"/>
        <v>51575616.380000003</v>
      </c>
      <c r="S35" s="56"/>
      <c r="V35" s="22">
        <v>55660516.159999996</v>
      </c>
    </row>
    <row r="36" spans="3:22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1406859.07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1406859.07</v>
      </c>
      <c r="S36" s="56"/>
      <c r="V36" s="22">
        <v>0</v>
      </c>
    </row>
    <row r="37" spans="3:22" x14ac:dyDescent="0.25">
      <c r="C37" s="4" t="s">
        <v>26</v>
      </c>
      <c r="D37" s="50">
        <v>96521400</v>
      </c>
      <c r="E37" s="50"/>
      <c r="F37" s="22">
        <f>+'P3 Ejecucion '!D36</f>
        <v>1407908.67</v>
      </c>
      <c r="G37" s="22">
        <f>+'P3 Ejecucion '!E36</f>
        <v>8636134.4900000002</v>
      </c>
      <c r="H37" s="22">
        <v>8069151.7000000002</v>
      </c>
      <c r="I37" s="22">
        <f>+'P3 Ejecucion '!G36</f>
        <v>8862312.7300000004</v>
      </c>
      <c r="J37" s="22">
        <f>+'P3 Ejecucion '!H36</f>
        <v>5731589.3300000001</v>
      </c>
      <c r="K37" s="22">
        <f>+'P3 Ejecucion '!I36</f>
        <v>9035855.4399999995</v>
      </c>
      <c r="L37" s="22">
        <f>+'P3 Ejecucion '!J36</f>
        <v>9173308.7699999996</v>
      </c>
      <c r="M37" s="22">
        <f>+'P3 Ejecucion '!K36</f>
        <v>7157042.9100000001</v>
      </c>
      <c r="N37" s="22">
        <f>+'P3 Ejecucion '!L36</f>
        <v>9534397.3900000006</v>
      </c>
      <c r="O37" s="22">
        <f>+'P3 Ejecucion '!M36</f>
        <v>8444197.4299999997</v>
      </c>
      <c r="P37" s="22">
        <f>+'P3 Ejecucion '!N36</f>
        <v>14176560.220000001</v>
      </c>
      <c r="Q37" s="22">
        <f>+'P3 Ejecucion '!O36</f>
        <v>0</v>
      </c>
      <c r="R37" s="43">
        <f>SUM(F37:Q37)</f>
        <v>90228459.079999983</v>
      </c>
      <c r="S37" s="56"/>
      <c r="V37" s="22">
        <v>97442864.36999999</v>
      </c>
    </row>
    <row r="38" spans="3:22" hidden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  <c r="S38" s="56"/>
      <c r="V38" s="22">
        <v>0</v>
      </c>
    </row>
    <row r="39" spans="3:22" hidden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  <c r="S39" s="56"/>
      <c r="V39" s="22">
        <v>0</v>
      </c>
    </row>
    <row r="40" spans="3:22" hidden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  <c r="S40" s="56"/>
      <c r="V40" s="22">
        <v>0</v>
      </c>
    </row>
    <row r="41" spans="3:22" hidden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  <c r="S41" s="56"/>
      <c r="V41" s="22">
        <v>0</v>
      </c>
    </row>
    <row r="42" spans="3:22" hidden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  <c r="S42" s="56"/>
      <c r="V42" s="22">
        <v>0</v>
      </c>
    </row>
    <row r="43" spans="3:22" hidden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  <c r="S43" s="56"/>
      <c r="V43" s="22">
        <v>0</v>
      </c>
    </row>
    <row r="44" spans="3:22" hidden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  <c r="S44" s="56"/>
      <c r="V44" s="22">
        <v>0</v>
      </c>
    </row>
    <row r="45" spans="3:22" hidden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  <c r="S45" s="56"/>
      <c r="V45" s="22">
        <v>0</v>
      </c>
    </row>
    <row r="46" spans="3:22" hidden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  <c r="S46" s="56"/>
      <c r="V46" s="22">
        <v>0</v>
      </c>
    </row>
    <row r="47" spans="3:22" hidden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  <c r="S47" s="56"/>
      <c r="V47" s="22">
        <v>0</v>
      </c>
    </row>
    <row r="48" spans="3:22" hidden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  <c r="S48" s="56"/>
      <c r="V48" s="22">
        <v>0</v>
      </c>
    </row>
    <row r="49" spans="3:22" hidden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  <c r="S49" s="56"/>
      <c r="V49" s="22">
        <v>0</v>
      </c>
    </row>
    <row r="50" spans="3:22" hidden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  <c r="S50" s="56"/>
      <c r="V50" s="22">
        <v>0</v>
      </c>
    </row>
    <row r="51" spans="3:22" hidden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  <c r="S51" s="56"/>
      <c r="V51" s="22">
        <v>0</v>
      </c>
    </row>
    <row r="52" spans="3:22" hidden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  <c r="S52" s="56"/>
      <c r="V52" s="22">
        <v>0</v>
      </c>
    </row>
    <row r="53" spans="3:22" hidden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  <c r="S53" s="56"/>
      <c r="V53" s="22">
        <v>0</v>
      </c>
    </row>
    <row r="54" spans="3:22" x14ac:dyDescent="0.25">
      <c r="C54" s="2" t="s">
        <v>43</v>
      </c>
      <c r="D54" s="49">
        <f>SUM(D55:D63)</f>
        <v>81627190</v>
      </c>
      <c r="E54" s="49">
        <f t="shared" ref="E54:Q54" si="17">SUM(E55:E63)</f>
        <v>0</v>
      </c>
      <c r="F54" s="49">
        <f t="shared" si="17"/>
        <v>879235.7</v>
      </c>
      <c r="G54" s="49">
        <f t="shared" si="17"/>
        <v>2087470.32</v>
      </c>
      <c r="H54" s="49">
        <f t="shared" si="17"/>
        <v>3327485.07</v>
      </c>
      <c r="I54" s="49">
        <f t="shared" si="17"/>
        <v>1797145.32</v>
      </c>
      <c r="J54" s="49">
        <f t="shared" si="17"/>
        <v>2041702.79</v>
      </c>
      <c r="K54" s="49">
        <f t="shared" si="17"/>
        <v>8325134.8799999999</v>
      </c>
      <c r="L54" s="49">
        <f t="shared" si="17"/>
        <v>2357890.56</v>
      </c>
      <c r="M54" s="49">
        <f t="shared" si="17"/>
        <v>3501325.5900000003</v>
      </c>
      <c r="N54" s="49">
        <f t="shared" si="17"/>
        <v>1463029.23</v>
      </c>
      <c r="O54" s="49">
        <f t="shared" si="17"/>
        <v>1935775.62</v>
      </c>
      <c r="P54" s="49">
        <f t="shared" si="17"/>
        <v>8730784.3200000003</v>
      </c>
      <c r="Q54" s="49">
        <f t="shared" si="17"/>
        <v>0</v>
      </c>
      <c r="R54" s="45">
        <f>SUM(F54:Q54)</f>
        <v>36446979.399999999</v>
      </c>
      <c r="S54" s="56">
        <f>O54+P54+Q54</f>
        <v>10666559.940000001</v>
      </c>
      <c r="V54" s="22">
        <v>39138767.260000005</v>
      </c>
    </row>
    <row r="55" spans="3:22" x14ac:dyDescent="0.25">
      <c r="C55" s="4" t="s">
        <v>44</v>
      </c>
      <c r="D55" s="50">
        <v>10165000</v>
      </c>
      <c r="E55" s="50"/>
      <c r="F55" s="22">
        <f>+'P3 Ejecucion '!D54</f>
        <v>0</v>
      </c>
      <c r="G55" s="22">
        <f>+'P3 Ejecucion '!E54</f>
        <v>517328.52</v>
      </c>
      <c r="H55" s="22">
        <v>564606.4</v>
      </c>
      <c r="I55" s="22">
        <f>+'P3 Ejecucion '!G54</f>
        <v>100252.8</v>
      </c>
      <c r="J55" s="22">
        <f>+'P3 Ejecucion '!H54</f>
        <v>915498.4</v>
      </c>
      <c r="K55" s="22">
        <f>+'P3 Ejecucion '!I54</f>
        <v>640622</v>
      </c>
      <c r="L55" s="22">
        <f>+'P3 Ejecucion '!J54</f>
        <v>247232.61</v>
      </c>
      <c r="M55" s="22">
        <f>+'P3 Ejecucion '!K54</f>
        <v>593296.92000000004</v>
      </c>
      <c r="N55" s="22">
        <f>+'P3 Ejecucion '!L54</f>
        <v>489700</v>
      </c>
      <c r="O55" s="22">
        <f>+'P3 Ejecucion '!M54</f>
        <v>853428.17</v>
      </c>
      <c r="P55" s="22">
        <f>+'P3 Ejecucion '!N54</f>
        <v>194180.8</v>
      </c>
      <c r="Q55" s="22">
        <f>+'P3 Ejecucion '!O54</f>
        <v>0</v>
      </c>
      <c r="R55" s="43">
        <f t="shared" ref="R55:R61" si="18">SUM(F55:Q55)</f>
        <v>5116146.62</v>
      </c>
      <c r="S55" s="56"/>
      <c r="V55" s="22">
        <v>7122168.1400000006</v>
      </c>
    </row>
    <row r="56" spans="3:22" x14ac:dyDescent="0.25">
      <c r="C56" s="4" t="s">
        <v>45</v>
      </c>
      <c r="D56" s="50">
        <v>1533090</v>
      </c>
      <c r="E56" s="50"/>
      <c r="F56" s="22">
        <f>+'P3 Ejecucion '!D55</f>
        <v>0</v>
      </c>
      <c r="G56" s="22">
        <f>+'P3 Ejecucion '!E55</f>
        <v>0</v>
      </c>
      <c r="H56" s="22">
        <v>33040</v>
      </c>
      <c r="I56" s="22">
        <f>+'P3 Ejecucion '!G55</f>
        <v>312194.78000000003</v>
      </c>
      <c r="J56" s="22">
        <f>+'P3 Ejecucion '!H55</f>
        <v>33194.82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76700</v>
      </c>
      <c r="P56" s="22">
        <f>+'P3 Ejecucion '!N55</f>
        <v>0</v>
      </c>
      <c r="Q56" s="22">
        <f>+'P3 Ejecucion '!O55</f>
        <v>0</v>
      </c>
      <c r="R56" s="43">
        <f t="shared" si="18"/>
        <v>455129.60000000003</v>
      </c>
      <c r="S56" s="56"/>
      <c r="V56" s="22">
        <v>581528.96</v>
      </c>
    </row>
    <row r="57" spans="3:22" x14ac:dyDescent="0.25">
      <c r="C57" s="4" t="s">
        <v>46</v>
      </c>
      <c r="D57" s="50">
        <v>56306600</v>
      </c>
      <c r="E57" s="50"/>
      <c r="F57" s="22">
        <f>+'P3 Ejecucion '!D56</f>
        <v>869205.7</v>
      </c>
      <c r="G57" s="22">
        <f>+'P3 Ejecucion '!E56</f>
        <v>1570141.8</v>
      </c>
      <c r="H57" s="22">
        <v>2419200.12</v>
      </c>
      <c r="I57" s="22">
        <f>+'P3 Ejecucion '!G56</f>
        <v>1058016</v>
      </c>
      <c r="J57" s="22">
        <f>+'P3 Ejecucion '!H56</f>
        <v>1093009.57</v>
      </c>
      <c r="K57" s="22">
        <f>+'P3 Ejecucion '!I56</f>
        <v>7458803.96</v>
      </c>
      <c r="L57" s="22">
        <f>+'P3 Ejecucion '!J56</f>
        <v>926793.95</v>
      </c>
      <c r="M57" s="22">
        <f>+'P3 Ejecucion '!K56</f>
        <v>2094356.04</v>
      </c>
      <c r="N57" s="22">
        <f>+'P3 Ejecucion '!L56</f>
        <v>404475.96</v>
      </c>
      <c r="O57" s="22">
        <f>+'P3 Ejecucion '!M56</f>
        <v>581177.85</v>
      </c>
      <c r="P57" s="22">
        <f>+'P3 Ejecucion '!N56</f>
        <v>6375874.9699999997</v>
      </c>
      <c r="Q57" s="22">
        <f>+'P3 Ejecucion '!O56</f>
        <v>0</v>
      </c>
      <c r="R57" s="43">
        <f t="shared" si="18"/>
        <v>24851055.920000002</v>
      </c>
      <c r="S57" s="56"/>
      <c r="V57" s="22">
        <v>25081185.760000002</v>
      </c>
    </row>
    <row r="58" spans="3:22" x14ac:dyDescent="0.25">
      <c r="C58" s="4" t="s">
        <v>47</v>
      </c>
      <c r="D58" s="50">
        <v>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1072000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1072000</v>
      </c>
      <c r="S58" s="56"/>
      <c r="V58" s="22">
        <v>0</v>
      </c>
    </row>
    <row r="59" spans="3:22" x14ac:dyDescent="0.25">
      <c r="C59" s="4" t="s">
        <v>48</v>
      </c>
      <c r="D59" s="50">
        <v>7115000</v>
      </c>
      <c r="E59" s="50"/>
      <c r="F59" s="22">
        <f>+'P3 Ejecucion '!D58</f>
        <v>10030</v>
      </c>
      <c r="G59" s="22">
        <f>+'P3 Ejecucion '!E58</f>
        <v>0</v>
      </c>
      <c r="H59" s="22">
        <v>310638.55</v>
      </c>
      <c r="I59" s="22">
        <f>+'P3 Ejecucion '!G58</f>
        <v>326681.74</v>
      </c>
      <c r="J59" s="22">
        <f>+'P3 Ejecucion '!H58</f>
        <v>0</v>
      </c>
      <c r="K59" s="22">
        <f>+'P3 Ejecucion '!I58</f>
        <v>225708.92</v>
      </c>
      <c r="L59" s="22">
        <f>+'P3 Ejecucion '!J58</f>
        <v>111864</v>
      </c>
      <c r="M59" s="22">
        <f>+'P3 Ejecucion '!K58</f>
        <v>419849.99</v>
      </c>
      <c r="N59" s="22">
        <f>+'P3 Ejecucion '!L58</f>
        <v>568853.27</v>
      </c>
      <c r="O59" s="22">
        <f>+'P3 Ejecucion '!M58</f>
        <v>424469.6</v>
      </c>
      <c r="P59" s="22">
        <f>+'P3 Ejecucion '!N58</f>
        <v>2160728.5499999998</v>
      </c>
      <c r="Q59" s="22">
        <f>+'P3 Ejecucion '!O58</f>
        <v>0</v>
      </c>
      <c r="R59" s="43">
        <f t="shared" si="18"/>
        <v>4558824.62</v>
      </c>
      <c r="S59" s="56"/>
      <c r="V59" s="22">
        <v>6134995.29</v>
      </c>
    </row>
    <row r="60" spans="3:22" x14ac:dyDescent="0.25">
      <c r="C60" s="4" t="s">
        <v>49</v>
      </c>
      <c r="D60" s="50">
        <v>932500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179950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179950</v>
      </c>
      <c r="S60" s="56"/>
      <c r="V60" s="22">
        <v>218889.11</v>
      </c>
    </row>
    <row r="61" spans="3:22" x14ac:dyDescent="0.25">
      <c r="C61" s="4" t="s">
        <v>50</v>
      </c>
      <c r="D61" s="50">
        <v>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  <c r="S61" s="56"/>
      <c r="V61" s="22">
        <v>0</v>
      </c>
    </row>
    <row r="62" spans="3:22" x14ac:dyDescent="0.25">
      <c r="C62" s="4" t="s">
        <v>51</v>
      </c>
      <c r="D62" s="50">
        <v>5575000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56"/>
      <c r="V62" s="22">
        <v>0</v>
      </c>
    </row>
    <row r="63" spans="3:22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213872.64000000001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213872.64000000001</v>
      </c>
      <c r="S63" s="56"/>
      <c r="V63" s="22">
        <v>0</v>
      </c>
    </row>
    <row r="64" spans="3:22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  <c r="S64" s="56"/>
      <c r="V64" s="22">
        <v>0</v>
      </c>
    </row>
    <row r="65" spans="3:22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  <c r="S65" s="56"/>
      <c r="V65" s="22">
        <v>0</v>
      </c>
    </row>
    <row r="66" spans="3:22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  <c r="S66" s="56"/>
      <c r="V66" s="22">
        <v>0</v>
      </c>
    </row>
    <row r="67" spans="3:22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  <c r="S67" s="56"/>
      <c r="V67" s="22">
        <v>0</v>
      </c>
    </row>
    <row r="68" spans="3:22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  <c r="S68" s="56"/>
      <c r="V68" s="22">
        <v>0</v>
      </c>
    </row>
    <row r="69" spans="3:22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  <c r="S69" s="56"/>
      <c r="V69" s="22">
        <v>0</v>
      </c>
    </row>
    <row r="70" spans="3:22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  <c r="S70" s="56"/>
      <c r="V70" s="22">
        <v>0</v>
      </c>
    </row>
    <row r="71" spans="3:22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  <c r="S71" s="56"/>
      <c r="V71" s="22">
        <v>0</v>
      </c>
    </row>
    <row r="72" spans="3:22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  <c r="S72" s="56"/>
      <c r="V72" s="22">
        <v>0</v>
      </c>
    </row>
    <row r="73" spans="3:22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  <c r="S73" s="56"/>
      <c r="V73" s="22">
        <v>0</v>
      </c>
    </row>
    <row r="74" spans="3:22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  <c r="S74" s="56"/>
      <c r="V74" s="22">
        <v>0</v>
      </c>
    </row>
    <row r="75" spans="3:22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  <c r="S75" s="56"/>
      <c r="V75" s="22">
        <v>0</v>
      </c>
    </row>
    <row r="76" spans="3:22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  <c r="S76" s="56"/>
      <c r="V76" s="22">
        <v>0</v>
      </c>
    </row>
    <row r="77" spans="3:22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  <c r="S77" s="56"/>
      <c r="V77" s="22">
        <v>0</v>
      </c>
    </row>
    <row r="78" spans="3:22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  <c r="S78" s="56"/>
      <c r="V78" s="22">
        <v>0</v>
      </c>
    </row>
    <row r="79" spans="3:22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  <c r="S79" s="56"/>
      <c r="V79" s="22">
        <v>0</v>
      </c>
    </row>
    <row r="80" spans="3:22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  <c r="S80" s="56"/>
      <c r="V80" s="22">
        <v>0</v>
      </c>
    </row>
    <row r="81" spans="3:22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  <c r="S81" s="56"/>
      <c r="V81" s="22">
        <v>0</v>
      </c>
    </row>
    <row r="82" spans="3:22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  <c r="S82" s="56"/>
      <c r="V82" s="22">
        <v>0</v>
      </c>
    </row>
    <row r="83" spans="3:22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  <c r="S83" s="56"/>
      <c r="V83" s="22">
        <v>0</v>
      </c>
    </row>
    <row r="84" spans="3:22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  <c r="S84" s="56"/>
      <c r="V84" s="22">
        <v>0</v>
      </c>
    </row>
    <row r="85" spans="3:22" x14ac:dyDescent="0.25">
      <c r="C85" s="8" t="s">
        <v>65</v>
      </c>
      <c r="D85" s="48">
        <f>D12+D18+D28+D38+D47+D54+D64+D69+D72</f>
        <v>1236158378.1300001</v>
      </c>
      <c r="E85" s="48">
        <f t="shared" ref="E85:Q85" si="20">E12+E18+E28+E38+E47+E54+E64+E69+E72</f>
        <v>0</v>
      </c>
      <c r="F85" s="48">
        <f t="shared" si="20"/>
        <v>58860504.230000004</v>
      </c>
      <c r="G85" s="48">
        <f t="shared" si="20"/>
        <v>78490062.75</v>
      </c>
      <c r="H85" s="48">
        <f t="shared" si="20"/>
        <v>107009040.82999998</v>
      </c>
      <c r="I85" s="48">
        <f t="shared" si="20"/>
        <v>80312620.889999986</v>
      </c>
      <c r="J85" s="48">
        <f t="shared" si="20"/>
        <v>74475163.519999996</v>
      </c>
      <c r="K85" s="48">
        <f t="shared" si="20"/>
        <v>84258544.289999992</v>
      </c>
      <c r="L85" s="48">
        <f t="shared" si="20"/>
        <v>80898271.649999991</v>
      </c>
      <c r="M85" s="48">
        <f t="shared" si="20"/>
        <v>72970615.620000005</v>
      </c>
      <c r="N85" s="48">
        <f t="shared" si="20"/>
        <v>110613887.14</v>
      </c>
      <c r="O85" s="48">
        <f t="shared" si="20"/>
        <v>78674427.370000005</v>
      </c>
      <c r="P85" s="48">
        <f t="shared" si="20"/>
        <v>140057782.13999999</v>
      </c>
      <c r="Q85" s="48">
        <f t="shared" si="20"/>
        <v>0</v>
      </c>
      <c r="R85" s="48">
        <f>R12+R18+R28+R38+R47+R54+R64+R69+R72</f>
        <v>966620920.42999995</v>
      </c>
      <c r="V85" s="22">
        <v>1053417345.55</v>
      </c>
    </row>
    <row r="87" spans="3:22" ht="15.75" thickBot="1" x14ac:dyDescent="0.3"/>
    <row r="88" spans="3:22" x14ac:dyDescent="0.25">
      <c r="C88" s="82" t="s">
        <v>110</v>
      </c>
      <c r="D88" s="83"/>
    </row>
    <row r="89" spans="3:22" x14ac:dyDescent="0.25">
      <c r="C89" s="84" t="s">
        <v>111</v>
      </c>
      <c r="D89" s="85"/>
    </row>
    <row r="90" spans="3:22" x14ac:dyDescent="0.25">
      <c r="C90" s="86" t="s">
        <v>112</v>
      </c>
      <c r="D90" s="87"/>
    </row>
    <row r="91" spans="3:22" ht="15.75" thickBot="1" x14ac:dyDescent="0.3">
      <c r="C91" s="86" t="s">
        <v>113</v>
      </c>
      <c r="D91" s="88"/>
    </row>
    <row r="92" spans="3:22" ht="27" thickBot="1" x14ac:dyDescent="0.45">
      <c r="C92" s="73" t="s">
        <v>95</v>
      </c>
      <c r="D92" s="74"/>
      <c r="E92" s="74"/>
      <c r="F92" s="75"/>
      <c r="I92" s="89"/>
    </row>
    <row r="93" spans="3:22" ht="27" thickBot="1" x14ac:dyDescent="0.3">
      <c r="C93" s="90" t="s">
        <v>96</v>
      </c>
      <c r="D93" s="91"/>
      <c r="E93" s="91"/>
      <c r="F93" s="92"/>
      <c r="I93" s="93"/>
    </row>
    <row r="94" spans="3:22" ht="15.75" thickBot="1" x14ac:dyDescent="0.3">
      <c r="C94" s="94" t="s">
        <v>97</v>
      </c>
      <c r="D94" s="95"/>
      <c r="E94" s="95"/>
      <c r="F94" s="96"/>
    </row>
    <row r="95" spans="3:22" ht="21" x14ac:dyDescent="0.35">
      <c r="I95" s="97" t="s">
        <v>114</v>
      </c>
    </row>
    <row r="96" spans="3:22" ht="21" x14ac:dyDescent="0.25">
      <c r="I96" s="98" t="s">
        <v>115</v>
      </c>
    </row>
  </sheetData>
  <mergeCells count="12">
    <mergeCell ref="C92:F92"/>
    <mergeCell ref="C93:F93"/>
    <mergeCell ref="C94:F94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rintOptions horizontalCentered="1"/>
  <pageMargins left="0.27559055118110237" right="0.27559055118110237" top="0.35433070866141736" bottom="0.35433070866141736" header="0.31496062992125984" footer="0.31496062992125984"/>
  <pageSetup paperSize="120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5"/>
  <sheetViews>
    <sheetView showGridLines="0" zoomScale="70" zoomScaleNormal="70" workbookViewId="0">
      <selection activeCell="Q9" sqref="Q9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3.28515625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52"/>
    </row>
    <row r="4" spans="3:20" ht="21" customHeight="1" x14ac:dyDescent="0.25">
      <c r="C4" s="65" t="s">
        <v>107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0"/>
    </row>
    <row r="5" spans="3:20" ht="15.75" x14ac:dyDescent="0.25">
      <c r="C5" s="71" t="s">
        <v>106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53"/>
    </row>
    <row r="6" spans="3:20" ht="15.75" customHeight="1" x14ac:dyDescent="0.25">
      <c r="C6" s="69" t="s">
        <v>92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13"/>
    </row>
    <row r="7" spans="3:20" ht="15.75" customHeight="1" x14ac:dyDescent="0.25">
      <c r="C7" s="70" t="s">
        <v>77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59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74475163.519999996</v>
      </c>
      <c r="I10" s="42">
        <f t="shared" si="0"/>
        <v>84258544.289999992</v>
      </c>
      <c r="J10" s="42">
        <f>+J11+J17+J27+J53</f>
        <v>80898271.649999991</v>
      </c>
      <c r="K10" s="42">
        <f>+K11+K17+K27+K53</f>
        <v>72970615.620000005</v>
      </c>
      <c r="L10" s="42">
        <f t="shared" si="0"/>
        <v>110613887.14</v>
      </c>
      <c r="M10" s="42">
        <f t="shared" si="0"/>
        <v>78674427.370000005</v>
      </c>
      <c r="N10" s="42">
        <f>+N11+N17+N27+N53</f>
        <v>140057782.13999999</v>
      </c>
      <c r="O10" s="42">
        <f>+O11+O17+O27+O53</f>
        <v>0</v>
      </c>
      <c r="P10" s="45">
        <f>SUM(D10:O10)</f>
        <v>966620920.42999995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48345553.269999996</v>
      </c>
      <c r="I11" s="42">
        <f t="shared" si="1"/>
        <v>48484247.340000004</v>
      </c>
      <c r="J11" s="42">
        <f t="shared" si="1"/>
        <v>48053595.549999997</v>
      </c>
      <c r="K11" s="42">
        <f t="shared" si="1"/>
        <v>48042314.859999999</v>
      </c>
      <c r="L11" s="42">
        <f t="shared" si="1"/>
        <v>70315619.229999989</v>
      </c>
      <c r="M11" s="42">
        <f t="shared" si="1"/>
        <v>47766262.759999998</v>
      </c>
      <c r="N11" s="42">
        <f>SUM(N12:N16)</f>
        <v>84329242.200000003</v>
      </c>
      <c r="O11" s="42">
        <f>SUM(O12:O16)</f>
        <v>0</v>
      </c>
      <c r="P11" s="45">
        <f>SUM(D11:O11)</f>
        <v>613962415.04999995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>
        <v>41855512.5</v>
      </c>
      <c r="I12" s="22">
        <v>41943339.859999999</v>
      </c>
      <c r="J12" s="22">
        <v>41585806.149999999</v>
      </c>
      <c r="K12" s="22">
        <v>41620255.549999997</v>
      </c>
      <c r="L12" s="22">
        <v>41431499.43</v>
      </c>
      <c r="M12" s="22">
        <v>41548141.670000002</v>
      </c>
      <c r="N12" s="22">
        <v>78108171.030000001</v>
      </c>
      <c r="O12" s="22"/>
      <c r="P12" s="43">
        <f>SUM(D12:O12)</f>
        <v>497351662.28999996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>
        <v>442790</v>
      </c>
      <c r="I13" s="22">
        <v>521770</v>
      </c>
      <c r="J13" s="22">
        <v>522900</v>
      </c>
      <c r="K13" s="47">
        <v>504200</v>
      </c>
      <c r="L13" s="47">
        <v>23038049.370000001</v>
      </c>
      <c r="M13" s="47">
        <v>396166.66</v>
      </c>
      <c r="N13" s="47">
        <v>480666</v>
      </c>
      <c r="O13" s="22"/>
      <c r="P13" s="43">
        <f t="shared" ref="P13:P16" si="2">SUM(D13:O13)</f>
        <v>50487526.269999996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>
        <v>6047250.7699999996</v>
      </c>
      <c r="I16" s="22">
        <v>6019137.4800000004</v>
      </c>
      <c r="J16" s="22">
        <v>5944889.4000000004</v>
      </c>
      <c r="K16" s="22">
        <v>5917859.3099999996</v>
      </c>
      <c r="L16" s="22">
        <v>5846070.4299999997</v>
      </c>
      <c r="M16" s="22">
        <v>5821954.4299999997</v>
      </c>
      <c r="N16" s="22">
        <v>5740405.1699999999</v>
      </c>
      <c r="O16" s="22"/>
      <c r="P16" s="43">
        <f t="shared" si="2"/>
        <v>66123226.490000002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2911132.4299999997</v>
      </c>
      <c r="I17" s="42">
        <f t="shared" si="3"/>
        <v>5438176.5199999996</v>
      </c>
      <c r="J17" s="42">
        <f t="shared" si="3"/>
        <v>4766656.0199999996</v>
      </c>
      <c r="K17" s="42">
        <f t="shared" si="3"/>
        <v>4097394.1</v>
      </c>
      <c r="L17" s="42">
        <f>SUM(L18:L26)</f>
        <v>8337260.5</v>
      </c>
      <c r="M17" s="42">
        <f t="shared" si="3"/>
        <v>5236207.99</v>
      </c>
      <c r="N17" s="42">
        <f>SUM(N18:N26)</f>
        <v>9949484.6900000013</v>
      </c>
      <c r="O17" s="42">
        <f t="shared" si="3"/>
        <v>0</v>
      </c>
      <c r="P17" s="45">
        <f>SUM(D17:O17)</f>
        <v>56744806.020000011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>
        <v>774555.02</v>
      </c>
      <c r="I18" s="22">
        <v>627383.72</v>
      </c>
      <c r="J18" s="22">
        <v>614043.37</v>
      </c>
      <c r="K18" s="22">
        <v>472730.47</v>
      </c>
      <c r="L18" s="22">
        <v>801294.49</v>
      </c>
      <c r="M18" s="22">
        <v>639346.67000000004</v>
      </c>
      <c r="N18" s="22">
        <v>639090.73</v>
      </c>
      <c r="O18" s="22"/>
      <c r="P18" s="43">
        <f>SUM(D18:O18)</f>
        <v>7329183.1600000001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>
        <v>130036</v>
      </c>
      <c r="I19" s="22">
        <f>182422.98-70800</f>
        <v>111622.98000000001</v>
      </c>
      <c r="J19" s="22">
        <v>82954</v>
      </c>
      <c r="K19" s="22">
        <v>255706</v>
      </c>
      <c r="L19" s="22">
        <v>249098</v>
      </c>
      <c r="M19" s="22">
        <v>47200</v>
      </c>
      <c r="N19" s="22">
        <v>419372</v>
      </c>
      <c r="O19" s="22"/>
      <c r="P19" s="43">
        <f t="shared" ref="P19:P26" si="4">SUM(D19:O19)</f>
        <v>1564910.98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>
        <v>118000</v>
      </c>
      <c r="I21" s="22">
        <v>123824.21</v>
      </c>
      <c r="J21" s="22">
        <v>194628.08</v>
      </c>
      <c r="K21" s="22">
        <v>0</v>
      </c>
      <c r="L21" s="22">
        <v>135505.89000000001</v>
      </c>
      <c r="M21" s="22">
        <v>0</v>
      </c>
      <c r="N21" s="22">
        <v>89721.89</v>
      </c>
      <c r="O21" s="22"/>
      <c r="P21" s="43">
        <f t="shared" si="4"/>
        <v>1023141.58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>
        <v>230100</v>
      </c>
      <c r="I22" s="22">
        <v>233484.95</v>
      </c>
      <c r="J22" s="22">
        <v>232191.43</v>
      </c>
      <c r="K22" s="22">
        <v>230749.24</v>
      </c>
      <c r="L22" s="22">
        <v>234317.56</v>
      </c>
      <c r="M22" s="22">
        <v>234714.04</v>
      </c>
      <c r="N22" s="22">
        <v>233182.63</v>
      </c>
      <c r="O22" s="22"/>
      <c r="P22" s="43">
        <f t="shared" si="4"/>
        <v>2763238.82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>
        <v>103735.73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/>
      <c r="P23" s="43">
        <f t="shared" si="4"/>
        <v>1533928.01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>
        <v>1501605.68</v>
      </c>
      <c r="I24" s="22">
        <v>3125333.25</v>
      </c>
      <c r="J24" s="22">
        <v>3506177.8</v>
      </c>
      <c r="K24" s="22">
        <v>2046413.52</v>
      </c>
      <c r="L24" s="22">
        <v>5175938.46</v>
      </c>
      <c r="M24" s="22">
        <v>4178285.94</v>
      </c>
      <c r="N24" s="22">
        <v>8040686.1200000001</v>
      </c>
      <c r="O24" s="22"/>
      <c r="P24" s="43">
        <f t="shared" si="4"/>
        <v>36371807.590000004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>
        <v>53100</v>
      </c>
      <c r="I25" s="22">
        <v>524398.41</v>
      </c>
      <c r="J25" s="22">
        <v>136661.34</v>
      </c>
      <c r="K25" s="22">
        <v>1091794.8700000001</v>
      </c>
      <c r="L25" s="22">
        <v>469951.1</v>
      </c>
      <c r="M25" s="22">
        <v>136661.34</v>
      </c>
      <c r="N25" s="22">
        <f>370786.82-325</f>
        <v>370461.82</v>
      </c>
      <c r="O25" s="22"/>
      <c r="P25" s="43">
        <f t="shared" si="4"/>
        <v>3152368.88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>
        <v>0</v>
      </c>
      <c r="I26" s="22">
        <v>692129</v>
      </c>
      <c r="J26" s="22">
        <v>0</v>
      </c>
      <c r="K26" s="22">
        <v>0</v>
      </c>
      <c r="L26" s="22">
        <v>1271155</v>
      </c>
      <c r="M26" s="22">
        <v>0</v>
      </c>
      <c r="N26" s="22">
        <v>156969.5</v>
      </c>
      <c r="O26" s="22"/>
      <c r="P26" s="43">
        <f t="shared" si="4"/>
        <v>3006227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21176775.030000001</v>
      </c>
      <c r="I27" s="42">
        <f t="shared" si="5"/>
        <v>22010985.549999997</v>
      </c>
      <c r="J27" s="42">
        <f t="shared" si="5"/>
        <v>25720129.52</v>
      </c>
      <c r="K27" s="42">
        <f t="shared" si="5"/>
        <v>17329581.07</v>
      </c>
      <c r="L27" s="42">
        <f t="shared" si="5"/>
        <v>30497978.18</v>
      </c>
      <c r="M27" s="42">
        <f t="shared" si="5"/>
        <v>23736181</v>
      </c>
      <c r="N27" s="26">
        <f>SUM(N28:N36)</f>
        <v>37048270.93</v>
      </c>
      <c r="O27" s="42">
        <f t="shared" si="5"/>
        <v>0</v>
      </c>
      <c r="P27" s="45">
        <f>SUM(D27:O27)</f>
        <v>259466719.96000001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>
        <v>2754171.46</v>
      </c>
      <c r="I28" s="22">
        <v>1575383.18</v>
      </c>
      <c r="J28" s="22">
        <v>1158456.02</v>
      </c>
      <c r="K28" s="22">
        <v>791337.96</v>
      </c>
      <c r="L28" s="22">
        <v>1779401.2</v>
      </c>
      <c r="M28" s="22">
        <v>1356897.03</v>
      </c>
      <c r="N28" s="22">
        <v>2128281.84</v>
      </c>
      <c r="O28" s="22"/>
      <c r="P28" s="43">
        <f>SUM(D28:O28)</f>
        <v>17077514.43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>
        <v>420080</v>
      </c>
      <c r="I29" s="22">
        <v>316528.2</v>
      </c>
      <c r="J29" s="22">
        <v>197933.2</v>
      </c>
      <c r="K29" s="22">
        <v>1151090</v>
      </c>
      <c r="L29" s="22">
        <v>130800.64</v>
      </c>
      <c r="M29" s="22">
        <v>356613.58</v>
      </c>
      <c r="N29" s="22">
        <v>269040</v>
      </c>
      <c r="O29" s="22"/>
      <c r="P29" s="43">
        <f t="shared" ref="P29:P35" si="6">SUM(D29:O29)</f>
        <v>3627918.4200000004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>
        <v>384385</v>
      </c>
      <c r="I30" s="22">
        <v>170108.79999999999</v>
      </c>
      <c r="J30" s="22">
        <v>1024877.2</v>
      </c>
      <c r="K30" s="22">
        <v>472289.4</v>
      </c>
      <c r="L30" s="22">
        <v>925415</v>
      </c>
      <c r="M30" s="22">
        <v>637270.80000000005</v>
      </c>
      <c r="N30" s="22">
        <v>417767.2</v>
      </c>
      <c r="O30" s="22"/>
      <c r="P30" s="43">
        <f t="shared" si="6"/>
        <v>6193731.3500000006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>
        <v>7362922.9400000004</v>
      </c>
      <c r="I31" s="22">
        <v>6717479.7400000002</v>
      </c>
      <c r="J31" s="22">
        <v>5722164</v>
      </c>
      <c r="K31" s="22">
        <v>6350951.7300000004</v>
      </c>
      <c r="L31" s="22">
        <v>10872089.109999999</v>
      </c>
      <c r="M31" s="22">
        <v>6885968.1399999997</v>
      </c>
      <c r="N31" s="22">
        <v>13558734.199999999</v>
      </c>
      <c r="O31" s="22"/>
      <c r="P31" s="43">
        <f t="shared" si="6"/>
        <v>87348354.189999998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>
        <v>19057</v>
      </c>
      <c r="I32" s="22">
        <v>31583.87</v>
      </c>
      <c r="J32" s="22">
        <v>28969</v>
      </c>
      <c r="K32" s="22">
        <v>0</v>
      </c>
      <c r="L32" s="22">
        <v>106200</v>
      </c>
      <c r="M32" s="22">
        <v>0</v>
      </c>
      <c r="N32" s="22">
        <v>388758.08</v>
      </c>
      <c r="O32" s="22"/>
      <c r="P32" s="43">
        <f t="shared" si="6"/>
        <v>724292.81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>
        <v>7316</v>
      </c>
      <c r="I33" s="22">
        <v>85266.29</v>
      </c>
      <c r="J33" s="22">
        <v>217341.84</v>
      </c>
      <c r="K33" s="22">
        <v>0</v>
      </c>
      <c r="L33" s="22">
        <v>103474.2</v>
      </c>
      <c r="M33" s="22">
        <v>405919.98</v>
      </c>
      <c r="N33" s="22">
        <v>0</v>
      </c>
      <c r="O33" s="22"/>
      <c r="P33" s="43">
        <f t="shared" si="6"/>
        <v>1283974.23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>
        <v>4497253.3</v>
      </c>
      <c r="I34" s="22">
        <v>4078780.03</v>
      </c>
      <c r="J34" s="22">
        <v>8197079.4900000002</v>
      </c>
      <c r="K34" s="22">
        <v>10</v>
      </c>
      <c r="L34" s="22">
        <v>7046200.6399999997</v>
      </c>
      <c r="M34" s="22">
        <v>5649314.04</v>
      </c>
      <c r="N34" s="22">
        <v>6109129.3899999997</v>
      </c>
      <c r="O34" s="22"/>
      <c r="P34" s="43">
        <f t="shared" si="6"/>
        <v>51575616.380000003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1406859.07</v>
      </c>
      <c r="L35" s="22">
        <v>0</v>
      </c>
      <c r="M35" s="22">
        <v>0</v>
      </c>
      <c r="N35" s="22">
        <v>0</v>
      </c>
      <c r="O35" s="22"/>
      <c r="P35" s="43">
        <f t="shared" si="6"/>
        <v>1406859.07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>
        <v>5731589.3300000001</v>
      </c>
      <c r="I36" s="22">
        <v>9035855.4399999995</v>
      </c>
      <c r="J36" s="22">
        <v>9173308.7699999996</v>
      </c>
      <c r="K36" s="22">
        <v>7157042.9100000001</v>
      </c>
      <c r="L36" s="22">
        <v>9534397.3900000006</v>
      </c>
      <c r="M36" s="22">
        <v>8444197.4299999997</v>
      </c>
      <c r="N36" s="22">
        <v>14176560.220000001</v>
      </c>
      <c r="O36" s="22"/>
      <c r="P36" s="43">
        <f>SUM(D36:O36)</f>
        <v>90228459.079999983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2041702.79</v>
      </c>
      <c r="I53" s="42">
        <f>SUM(I54:I62)</f>
        <v>8325134.8799999999</v>
      </c>
      <c r="J53" s="42">
        <f t="shared" si="10"/>
        <v>2357890.56</v>
      </c>
      <c r="K53" s="42">
        <f t="shared" si="10"/>
        <v>3501325.5900000003</v>
      </c>
      <c r="L53" s="42">
        <f t="shared" si="10"/>
        <v>1463029.23</v>
      </c>
      <c r="M53" s="42">
        <f t="shared" si="10"/>
        <v>1935775.62</v>
      </c>
      <c r="N53" s="42">
        <f>SUM(N54:N62)</f>
        <v>8730784.3200000003</v>
      </c>
      <c r="O53" s="42">
        <f t="shared" si="10"/>
        <v>0</v>
      </c>
      <c r="P53" s="45">
        <f>SUM(D53:O53)</f>
        <v>36446979.399999999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>
        <v>915498.4</v>
      </c>
      <c r="I54" s="22">
        <v>640622</v>
      </c>
      <c r="J54" s="22">
        <v>247232.61</v>
      </c>
      <c r="K54" s="22">
        <v>593296.92000000004</v>
      </c>
      <c r="L54" s="22">
        <v>489700</v>
      </c>
      <c r="M54" s="22">
        <v>853428.17</v>
      </c>
      <c r="N54" s="22">
        <v>194180.8</v>
      </c>
      <c r="O54" s="22"/>
      <c r="P54" s="43">
        <f t="shared" ref="P54:P60" si="11">SUM(D54:O54)</f>
        <v>5116146.62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>
        <v>33194.82</v>
      </c>
      <c r="I55" s="22"/>
      <c r="J55" s="22">
        <v>0</v>
      </c>
      <c r="K55" s="22">
        <v>0</v>
      </c>
      <c r="L55" s="22">
        <v>0</v>
      </c>
      <c r="M55" s="22">
        <v>76700</v>
      </c>
      <c r="N55" s="22">
        <v>0</v>
      </c>
      <c r="O55" s="22"/>
      <c r="P55" s="43">
        <f t="shared" si="11"/>
        <v>455129.60000000003</v>
      </c>
      <c r="Q55" s="43"/>
      <c r="S55" s="58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>
        <v>1093009.57</v>
      </c>
      <c r="I56" s="22">
        <v>7458803.96</v>
      </c>
      <c r="J56" s="22">
        <v>926793.95</v>
      </c>
      <c r="K56" s="22">
        <v>2094356.04</v>
      </c>
      <c r="L56" s="22">
        <v>404475.96</v>
      </c>
      <c r="M56" s="22">
        <v>581177.85</v>
      </c>
      <c r="N56" s="22">
        <v>6375874.9699999997</v>
      </c>
      <c r="O56" s="22"/>
      <c r="P56" s="43">
        <f t="shared" si="11"/>
        <v>24851055.920000002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1072000</v>
      </c>
      <c r="K57" s="22">
        <v>0</v>
      </c>
      <c r="L57" s="43">
        <v>0</v>
      </c>
      <c r="M57" s="22">
        <v>0</v>
      </c>
      <c r="N57" s="22">
        <v>0</v>
      </c>
      <c r="O57" s="22"/>
      <c r="P57" s="43">
        <f t="shared" si="11"/>
        <v>1072000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>
        <v>0</v>
      </c>
      <c r="I58" s="22">
        <v>225708.92</v>
      </c>
      <c r="J58" s="22">
        <v>111864</v>
      </c>
      <c r="K58" s="22">
        <v>419849.99</v>
      </c>
      <c r="L58" s="22">
        <v>568853.27</v>
      </c>
      <c r="M58" s="22">
        <v>424469.6</v>
      </c>
      <c r="N58" s="22">
        <v>2160728.5499999998</v>
      </c>
      <c r="O58" s="22"/>
      <c r="P58" s="43">
        <f t="shared" si="11"/>
        <v>4558824.62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>
        <v>0</v>
      </c>
      <c r="I59" s="22"/>
      <c r="J59" s="22"/>
      <c r="K59" s="22">
        <v>179950</v>
      </c>
      <c r="L59" s="22">
        <v>0</v>
      </c>
      <c r="M59" s="22">
        <v>0</v>
      </c>
      <c r="N59" s="22">
        <v>0</v>
      </c>
      <c r="O59" s="22"/>
      <c r="P59" s="43">
        <f t="shared" si="11"/>
        <v>179950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213872.64000000001</v>
      </c>
      <c r="L62" s="22">
        <v>0</v>
      </c>
      <c r="M62" s="22">
        <v>0</v>
      </c>
      <c r="N62" s="22">
        <v>0</v>
      </c>
      <c r="O62" s="22">
        <v>0</v>
      </c>
      <c r="P62" s="43">
        <f>SUM(D62:O62)</f>
        <v>213872.64000000001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74475163.519999996</v>
      </c>
      <c r="I84" s="48">
        <f t="shared" si="12"/>
        <v>84258544.289999992</v>
      </c>
      <c r="J84" s="48">
        <f t="shared" si="12"/>
        <v>80898271.649999991</v>
      </c>
      <c r="K84" s="48">
        <f t="shared" si="12"/>
        <v>72970615.620000005</v>
      </c>
      <c r="L84" s="48">
        <f t="shared" si="12"/>
        <v>110613887.14</v>
      </c>
      <c r="M84" s="48">
        <f>M11+M17+M27+M37+M46+M53+M63+M68+M71</f>
        <v>78674427.370000005</v>
      </c>
      <c r="N84" s="48">
        <f>N11+N17+N27+N37+N46+N53+N63+N68+N71</f>
        <v>140057782.13999999</v>
      </c>
      <c r="O84" s="48">
        <f t="shared" si="12"/>
        <v>0</v>
      </c>
      <c r="P84" s="48">
        <f>+P11+P17+P27+P53</f>
        <v>966620920.42999995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15.75" thickBot="1" x14ac:dyDescent="0.3">
      <c r="D86" s="43"/>
      <c r="I86" s="43"/>
    </row>
    <row r="87" spans="3:17" ht="15.75" thickBot="1" x14ac:dyDescent="0.3">
      <c r="C87" s="20" t="s">
        <v>95</v>
      </c>
      <c r="I87" s="43"/>
    </row>
    <row r="88" spans="3:17" ht="30.75" thickBot="1" x14ac:dyDescent="0.3">
      <c r="C88" s="18" t="s">
        <v>96</v>
      </c>
      <c r="H88" s="43"/>
      <c r="I88" s="44"/>
    </row>
    <row r="89" spans="3:17" ht="60.75" thickBot="1" x14ac:dyDescent="0.3">
      <c r="C89" s="19" t="s">
        <v>97</v>
      </c>
      <c r="H89" s="43"/>
    </row>
    <row r="90" spans="3:17" x14ac:dyDescent="0.25">
      <c r="H90" s="43"/>
      <c r="I90" s="22"/>
      <c r="J90" s="44"/>
    </row>
    <row r="93" spans="3:17" ht="15.75" x14ac:dyDescent="0.25">
      <c r="D93" s="62"/>
    </row>
    <row r="94" spans="3:17" ht="15.75" x14ac:dyDescent="0.25">
      <c r="D94" s="63" t="s">
        <v>108</v>
      </c>
    </row>
    <row r="95" spans="3:17" ht="15.75" x14ac:dyDescent="0.25">
      <c r="D95" s="64" t="s">
        <v>109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2024-12-06T16:33:06Z</cp:lastPrinted>
  <dcterms:created xsi:type="dcterms:W3CDTF">2021-07-29T18:58:50Z</dcterms:created>
  <dcterms:modified xsi:type="dcterms:W3CDTF">2024-12-06T16:35:50Z</dcterms:modified>
</cp:coreProperties>
</file>