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0 - Octu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'!$C$1:$R$98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F84" i="3" l="1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<sst xmlns="http://schemas.openxmlformats.org/spreadsheetml/2006/main" count="295" uniqueCount="116">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</sst>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2" fillId="0" borderId="16" xfId="0" applyFont="1" applyBorder="1" applyAlignment="1"/>
    <xf numFmtId="0" fontId="13" fillId="0" borderId="17" xfId="0" applyFont="1" applyBorder="1"/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0" xfId="0" applyFont="1"/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5" fillId="0" borderId="0" xfId="0" applyFont="1" applyAlignment="1">
      <alignment vertical="top"/>
    </xf>
    <xf numFmtId="0" fontId="0" fillId="0" borderId="15" xfId="0" applyBorder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771525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view="pageBreakPreview" topLeftCell="A28" zoomScale="60" zoomScaleNormal="100" workbookViewId="0">
      <selection activeCell="E100" sqref="E100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8" t="s">
        <v>98</v>
      </c>
      <c r="D3" s="69"/>
      <c r="E3" s="6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6" t="s">
        <v>107</v>
      </c>
      <c r="D4" s="67"/>
      <c r="E4" s="6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2" t="s">
        <v>106</v>
      </c>
      <c r="D5" s="73"/>
      <c r="E5" s="7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0" t="s">
        <v>76</v>
      </c>
      <c r="D6" s="71"/>
      <c r="E6" s="7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0" t="s">
        <v>77</v>
      </c>
      <c r="D7" s="71"/>
      <c r="E7" s="71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7" spans="3:3" x14ac:dyDescent="0.25">
      <c r="C97" s="65" t="s">
        <v>108</v>
      </c>
    </row>
    <row r="98" spans="3:3" x14ac:dyDescent="0.25">
      <c r="C98" s="64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6"/>
  <sheetViews>
    <sheetView showGridLines="0" tabSelected="1" topLeftCell="C1" zoomScaleNormal="100" workbookViewId="0">
      <selection activeCell="C9" sqref="C9:R1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bestFit="1" customWidth="1"/>
    <col min="21" max="22" width="16.85546875" bestFit="1" customWidth="1"/>
  </cols>
  <sheetData>
    <row r="3" spans="3:23" ht="28.5" customHeight="1" x14ac:dyDescent="0.25">
      <c r="C3" s="68" t="s">
        <v>98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3:23" ht="21" customHeight="1" x14ac:dyDescent="0.25">
      <c r="C4" s="66" t="s">
        <v>107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3:23" ht="15.75" x14ac:dyDescent="0.25">
      <c r="C5" s="72" t="s">
        <v>106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3:23" ht="15.75" customHeight="1" x14ac:dyDescent="0.25">
      <c r="C6" s="70" t="s">
        <v>92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3:23" ht="15.75" customHeight="1" x14ac:dyDescent="0.25">
      <c r="C7" s="71" t="s">
        <v>77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80" t="s">
        <v>66</v>
      </c>
      <c r="D9" s="81" t="s">
        <v>94</v>
      </c>
      <c r="E9" s="81" t="s">
        <v>93</v>
      </c>
      <c r="F9" s="77" t="s">
        <v>91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58"/>
    </row>
    <row r="10" spans="3:23" x14ac:dyDescent="0.25">
      <c r="C10" s="80"/>
      <c r="D10" s="82"/>
      <c r="E10" s="82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84258544.289999992</v>
      </c>
      <c r="L11" s="42">
        <f t="shared" si="0"/>
        <v>80898271.649999991</v>
      </c>
      <c r="M11" s="42">
        <f>+M12+M18+M28+M54</f>
        <v>72970615.620000005</v>
      </c>
      <c r="N11" s="42">
        <f t="shared" ref="N11" si="1">+N12+N18+N28+N54</f>
        <v>69169122.400000006</v>
      </c>
      <c r="O11" s="42">
        <f t="shared" ref="O11" si="2">+O12+O18+O28+O54</f>
        <v>37410477.919999994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743854424.0999999</v>
      </c>
      <c r="S11" s="57">
        <f>O11+P11+Q11</f>
        <v>37410477.919999994</v>
      </c>
      <c r="U11" s="44"/>
      <c r="V11" s="22">
        <v>1053417345.55</v>
      </c>
      <c r="W11" s="44">
        <f>+V11-R11</f>
        <v>309562921.45000005</v>
      </c>
    </row>
    <row r="12" spans="3:23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48484247.340000004</v>
      </c>
      <c r="L12" s="49">
        <f t="shared" si="5"/>
        <v>48053595.549999997</v>
      </c>
      <c r="M12" s="49">
        <f t="shared" si="5"/>
        <v>48042314.859999999</v>
      </c>
      <c r="N12" s="49">
        <f t="shared" si="5"/>
        <v>28870854.490000002</v>
      </c>
      <c r="O12" s="49">
        <f t="shared" si="5"/>
        <v>6502313.3099999996</v>
      </c>
      <c r="P12" s="49">
        <f t="shared" si="5"/>
        <v>0</v>
      </c>
      <c r="Q12" s="49">
        <f t="shared" si="5"/>
        <v>0</v>
      </c>
      <c r="R12" s="45">
        <f>SUM(F12:Q12)</f>
        <v>446924458.65999997</v>
      </c>
      <c r="S12" s="56">
        <f>O12+P12+Q12</f>
        <v>6502313.3099999996</v>
      </c>
      <c r="V12" s="22">
        <v>688192173.47000003</v>
      </c>
    </row>
    <row r="13" spans="3:23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41943339.859999999</v>
      </c>
      <c r="L13" s="22">
        <f>+'P3 Ejecucion '!J12</f>
        <v>41585806.149999999</v>
      </c>
      <c r="M13" s="22">
        <f>+'P3 Ejecucion '!K12</f>
        <v>41620255.549999997</v>
      </c>
      <c r="N13" s="22">
        <f>+'P3 Ejecucion '!L12</f>
        <v>5514380.8600000003</v>
      </c>
      <c r="O13" s="22">
        <f>+'P3 Ejecucion '!M12</f>
        <v>5787722.3899999997</v>
      </c>
      <c r="P13" s="22">
        <f>+'P3 Ejecucion '!N12</f>
        <v>0</v>
      </c>
      <c r="Q13" s="22">
        <f>+'P3 Ejecucion '!O12</f>
        <v>0</v>
      </c>
      <c r="R13" s="43">
        <f>SUM(F13:Q13)</f>
        <v>347565953.40999997</v>
      </c>
      <c r="S13" s="56"/>
      <c r="V13" s="22">
        <v>559353483.40999997</v>
      </c>
    </row>
    <row r="14" spans="3:23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522900</v>
      </c>
      <c r="M14" s="22">
        <f>+'P3 Ejecucion '!K13</f>
        <v>504200</v>
      </c>
      <c r="N14" s="22">
        <f>+'P3 Ejecucion '!L13</f>
        <v>23038049.370000001</v>
      </c>
      <c r="O14" s="22">
        <f>+'P3 Ejecucion '!M13</f>
        <v>396166.66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50006860.269999996</v>
      </c>
      <c r="S14" s="56"/>
      <c r="V14" s="22">
        <v>52007913.059999995</v>
      </c>
    </row>
    <row r="15" spans="3:23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>
        <v>0</v>
      </c>
    </row>
    <row r="16" spans="3:23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>
        <v>0</v>
      </c>
    </row>
    <row r="17" spans="3:22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5944889.4000000004</v>
      </c>
      <c r="M17" s="22">
        <f>+'P3 Ejecucion '!K16</f>
        <v>5917859.3099999996</v>
      </c>
      <c r="N17" s="22">
        <f>+'P3 Ejecucion '!L16</f>
        <v>318424.26</v>
      </c>
      <c r="O17" s="22">
        <f>+'P3 Ejecucion '!M16</f>
        <v>318424.26</v>
      </c>
      <c r="P17" s="22">
        <f>+'P3 Ejecucion '!N16</f>
        <v>0</v>
      </c>
      <c r="Q17" s="22">
        <f>+'P3 Ejecucion '!O16</f>
        <v>0</v>
      </c>
      <c r="R17" s="43">
        <f t="shared" si="6"/>
        <v>49351644.979999997</v>
      </c>
      <c r="S17" s="56"/>
      <c r="V17" s="22">
        <v>76830776.999999985</v>
      </c>
    </row>
    <row r="18" spans="3:22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5438176.5199999996</v>
      </c>
      <c r="L18" s="49">
        <f t="shared" si="7"/>
        <v>4766656.0199999996</v>
      </c>
      <c r="M18" s="49">
        <f t="shared" si="7"/>
        <v>4097394.1</v>
      </c>
      <c r="N18" s="49">
        <f t="shared" si="7"/>
        <v>8337260.5</v>
      </c>
      <c r="O18" s="49">
        <f t="shared" si="7"/>
        <v>5236207.99</v>
      </c>
      <c r="P18" s="49">
        <f t="shared" si="7"/>
        <v>0</v>
      </c>
      <c r="Q18" s="49">
        <f t="shared" si="7"/>
        <v>0</v>
      </c>
      <c r="R18" s="26">
        <f>SUM(F18:Q18)</f>
        <v>46795321.330000006</v>
      </c>
      <c r="S18" s="56">
        <f>O18+P18+Q18</f>
        <v>5236207.99</v>
      </c>
      <c r="V18" s="22">
        <v>48615628.530000001</v>
      </c>
    </row>
    <row r="19" spans="3:22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614043.37</v>
      </c>
      <c r="M19" s="22">
        <f>+'P3 Ejecucion '!K18</f>
        <v>472730.47</v>
      </c>
      <c r="N19" s="22">
        <f>+'P3 Ejecucion '!L18</f>
        <v>801294.49</v>
      </c>
      <c r="O19" s="22">
        <f>+'P3 Ejecucion '!M18</f>
        <v>639346.67000000004</v>
      </c>
      <c r="P19" s="22">
        <f>+'P3 Ejecucion '!N18</f>
        <v>0</v>
      </c>
      <c r="Q19" s="22">
        <f>+'P3 Ejecucion '!O18</f>
        <v>0</v>
      </c>
      <c r="R19" s="43">
        <f>SUM(F19:Q19)</f>
        <v>6690092.4299999997</v>
      </c>
      <c r="S19" s="56"/>
      <c r="V19" s="22">
        <v>8722349.3399999999</v>
      </c>
    </row>
    <row r="20" spans="3:22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111622.98000000001</v>
      </c>
      <c r="L20" s="22">
        <f>+'P3 Ejecucion '!J19</f>
        <v>82954</v>
      </c>
      <c r="M20" s="22">
        <f>+'P3 Ejecucion '!K19</f>
        <v>255706</v>
      </c>
      <c r="N20" s="22">
        <f>+'P3 Ejecucion '!L19</f>
        <v>249098</v>
      </c>
      <c r="O20" s="22">
        <f>+'P3 Ejecucion '!M19</f>
        <v>47200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1145538.98</v>
      </c>
      <c r="S20" s="56"/>
      <c r="V20" s="22">
        <v>3333412.8</v>
      </c>
    </row>
    <row r="21" spans="3:22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>
        <v>3850.98</v>
      </c>
    </row>
    <row r="22" spans="3:22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194628.08</v>
      </c>
      <c r="M22" s="22">
        <f>+'P3 Ejecucion '!K21</f>
        <v>0</v>
      </c>
      <c r="N22" s="22">
        <f>+'P3 Ejecucion '!L21</f>
        <v>135505.89000000001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933419.69</v>
      </c>
      <c r="S22" s="56"/>
      <c r="V22" s="22">
        <v>1569584.5</v>
      </c>
    </row>
    <row r="23" spans="3:22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232191.43</v>
      </c>
      <c r="M23" s="22">
        <f>+'P3 Ejecucion '!K22</f>
        <v>230749.24</v>
      </c>
      <c r="N23" s="22">
        <f>+'P3 Ejecucion '!L22</f>
        <v>234317.56</v>
      </c>
      <c r="O23" s="22">
        <f>+'P3 Ejecucion '!M22</f>
        <v>234714.04</v>
      </c>
      <c r="P23" s="22">
        <f>+'P3 Ejecucion '!N22</f>
        <v>0</v>
      </c>
      <c r="Q23" s="22">
        <f>+'P3 Ejecucion '!O22</f>
        <v>0</v>
      </c>
      <c r="R23" s="43">
        <f t="shared" si="8"/>
        <v>2530056.19</v>
      </c>
      <c r="S23" s="56"/>
      <c r="V23" s="22">
        <v>3600869.3800000004</v>
      </c>
    </row>
    <row r="24" spans="3:22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>
        <v>1415688.05</v>
      </c>
    </row>
    <row r="25" spans="3:22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3125333.25</v>
      </c>
      <c r="L25" s="22">
        <f>+'P3 Ejecucion '!J24</f>
        <v>3506177.8</v>
      </c>
      <c r="M25" s="22">
        <f>+'P3 Ejecucion '!K24</f>
        <v>2046413.52</v>
      </c>
      <c r="N25" s="22">
        <f>+'P3 Ejecucion '!L24</f>
        <v>5175938.46</v>
      </c>
      <c r="O25" s="22">
        <f>+'P3 Ejecucion '!M24</f>
        <v>4178285.94</v>
      </c>
      <c r="P25" s="22">
        <f>+'P3 Ejecucion '!N24</f>
        <v>0</v>
      </c>
      <c r="Q25" s="22">
        <f>+'P3 Ejecucion '!O24</f>
        <v>0</v>
      </c>
      <c r="R25" s="43">
        <f t="shared" si="8"/>
        <v>28331121.470000003</v>
      </c>
      <c r="S25" s="56"/>
      <c r="V25" s="22">
        <v>23480614.809999999</v>
      </c>
    </row>
    <row r="26" spans="3:22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136661.34</v>
      </c>
      <c r="M26" s="22">
        <f>+'P3 Ejecucion '!K25</f>
        <v>1091794.8700000001</v>
      </c>
      <c r="N26" s="22">
        <f>+'P3 Ejecucion '!L25</f>
        <v>469951.1</v>
      </c>
      <c r="O26" s="22">
        <f>+'P3 Ejecucion '!M25</f>
        <v>136661.34</v>
      </c>
      <c r="P26" s="22">
        <f>+'P3 Ejecucion '!N25</f>
        <v>0</v>
      </c>
      <c r="Q26" s="22">
        <f>+'P3 Ejecucion '!O25</f>
        <v>0</v>
      </c>
      <c r="R26" s="43">
        <f t="shared" si="8"/>
        <v>2781907.06</v>
      </c>
      <c r="S26" s="56"/>
      <c r="V26" s="22">
        <v>4413389.38</v>
      </c>
    </row>
    <row r="27" spans="3:22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1271155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2849257.5</v>
      </c>
      <c r="S27" s="56"/>
      <c r="V27" s="22">
        <v>2075869.29</v>
      </c>
    </row>
    <row r="28" spans="3:22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25720129.52</v>
      </c>
      <c r="M28" s="49">
        <f t="shared" si="9"/>
        <v>17329581.07</v>
      </c>
      <c r="N28" s="49">
        <f t="shared" si="9"/>
        <v>30497978.18</v>
      </c>
      <c r="O28" s="49">
        <f t="shared" si="9"/>
        <v>23736181</v>
      </c>
      <c r="P28" s="49">
        <f t="shared" si="9"/>
        <v>0</v>
      </c>
      <c r="Q28" s="49">
        <f t="shared" si="9"/>
        <v>0</v>
      </c>
      <c r="R28" s="45">
        <f>SUM(F28:Q28)</f>
        <v>222418449.03</v>
      </c>
      <c r="S28" s="56">
        <f>O28+P28+Q28</f>
        <v>23736181</v>
      </c>
      <c r="V28" s="22">
        <v>277470776.29000002</v>
      </c>
    </row>
    <row r="29" spans="3:22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1158456.02</v>
      </c>
      <c r="M29" s="22">
        <f>+'P3 Ejecucion '!K28</f>
        <v>791337.96</v>
      </c>
      <c r="N29" s="22">
        <f>+'P3 Ejecucion '!L28</f>
        <v>1779401.2</v>
      </c>
      <c r="O29" s="22">
        <f>+'P3 Ejecucion '!M28</f>
        <v>1356897.03</v>
      </c>
      <c r="P29" s="22">
        <f>+'P3 Ejecucion '!N28</f>
        <v>0</v>
      </c>
      <c r="Q29" s="22">
        <f>+'P3 Ejecucion '!O28</f>
        <v>0</v>
      </c>
      <c r="R29" s="43">
        <f>SUM(F29:Q29)</f>
        <v>14949232.589999998</v>
      </c>
      <c r="S29" s="56"/>
      <c r="V29" s="22">
        <v>22732052.300000001</v>
      </c>
    </row>
    <row r="30" spans="3:22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197933.2</v>
      </c>
      <c r="M30" s="22">
        <f>+'P3 Ejecucion '!K29</f>
        <v>1151090</v>
      </c>
      <c r="N30" s="22">
        <f>+'P3 Ejecucion '!L29</f>
        <v>130800.64</v>
      </c>
      <c r="O30" s="22">
        <f>+'P3 Ejecucion '!M29</f>
        <v>356613.58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3358878.4200000004</v>
      </c>
      <c r="S30" s="56"/>
      <c r="V30" s="22">
        <v>4374187.01</v>
      </c>
    </row>
    <row r="31" spans="3:22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1024877.2</v>
      </c>
      <c r="M31" s="22">
        <f>+'P3 Ejecucion '!K30</f>
        <v>472289.4</v>
      </c>
      <c r="N31" s="22">
        <f>+'P3 Ejecucion '!L30</f>
        <v>925415</v>
      </c>
      <c r="O31" s="22">
        <f>+'P3 Ejecucion '!M30</f>
        <v>637270.80000000005</v>
      </c>
      <c r="P31" s="22">
        <f>+'P3 Ejecucion '!N30</f>
        <v>0</v>
      </c>
      <c r="Q31" s="22">
        <f>+'P3 Ejecucion '!O30</f>
        <v>0</v>
      </c>
      <c r="R31" s="43">
        <f>SUM(F31:Q31)</f>
        <v>5775964.1500000004</v>
      </c>
      <c r="S31" s="56"/>
      <c r="V31" s="22">
        <v>9069227.5600000005</v>
      </c>
    </row>
    <row r="32" spans="3:22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5722164</v>
      </c>
      <c r="M32" s="22">
        <f>+'P3 Ejecucion '!K31</f>
        <v>6350951.7300000004</v>
      </c>
      <c r="N32" s="22">
        <f>+'P3 Ejecucion '!L31</f>
        <v>10872089.109999999</v>
      </c>
      <c r="O32" s="22">
        <f>+'P3 Ejecucion '!M31</f>
        <v>6885968.1399999997</v>
      </c>
      <c r="P32" s="22">
        <f>+'P3 Ejecucion '!N31</f>
        <v>0</v>
      </c>
      <c r="Q32" s="22">
        <f>+'P3 Ejecucion '!O31</f>
        <v>0</v>
      </c>
      <c r="R32" s="43">
        <f>SUM(F32:Q32)</f>
        <v>73789619.989999995</v>
      </c>
      <c r="S32" s="56"/>
      <c r="V32" s="22">
        <v>86531256.900000006</v>
      </c>
    </row>
    <row r="33" spans="3:22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28969</v>
      </c>
      <c r="M33" s="22">
        <f>+'P3 Ejecucion '!K32</f>
        <v>0</v>
      </c>
      <c r="N33" s="22">
        <f>+'P3 Ejecucion '!L32</f>
        <v>106200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335534.73</v>
      </c>
      <c r="S33" s="56"/>
      <c r="V33" s="22">
        <v>641995.85000000009</v>
      </c>
    </row>
    <row r="34" spans="3:22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217341.84</v>
      </c>
      <c r="M34" s="22">
        <f>+'P3 Ejecucion '!K33</f>
        <v>0</v>
      </c>
      <c r="N34" s="22">
        <f>+'P3 Ejecucion '!L33</f>
        <v>103474.2</v>
      </c>
      <c r="O34" s="22">
        <f>+'P3 Ejecucion '!M33</f>
        <v>405919.98</v>
      </c>
      <c r="P34" s="22">
        <f>+'P3 Ejecucion '!N33</f>
        <v>0</v>
      </c>
      <c r="Q34" s="22">
        <f>+'P3 Ejecucion '!O33</f>
        <v>0</v>
      </c>
      <c r="R34" s="43">
        <f t="shared" si="10"/>
        <v>1283974.23</v>
      </c>
      <c r="S34" s="56"/>
      <c r="V34" s="22">
        <v>1018676.1399999999</v>
      </c>
    </row>
    <row r="35" spans="3:22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8197079.4900000002</v>
      </c>
      <c r="M35" s="22">
        <f>+'P3 Ejecucion '!K34</f>
        <v>10</v>
      </c>
      <c r="N35" s="22">
        <f>+'P3 Ejecucion '!L34</f>
        <v>7046200.6399999997</v>
      </c>
      <c r="O35" s="22">
        <f>+'P3 Ejecucion '!M34</f>
        <v>5649314.04</v>
      </c>
      <c r="P35" s="22">
        <f>+'P3 Ejecucion '!N34</f>
        <v>0</v>
      </c>
      <c r="Q35" s="22">
        <f>+'P3 Ejecucion '!O34</f>
        <v>0</v>
      </c>
      <c r="R35" s="43">
        <f t="shared" si="10"/>
        <v>45466486.990000002</v>
      </c>
      <c r="S35" s="56"/>
      <c r="V35" s="22">
        <v>55660516.159999996</v>
      </c>
    </row>
    <row r="36" spans="3:22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1406859.07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1406859.07</v>
      </c>
      <c r="S36" s="56"/>
      <c r="V36" s="22">
        <v>0</v>
      </c>
    </row>
    <row r="37" spans="3:22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9173308.7699999996</v>
      </c>
      <c r="M37" s="22">
        <f>+'P3 Ejecucion '!K36</f>
        <v>7157042.9100000001</v>
      </c>
      <c r="N37" s="22">
        <f>+'P3 Ejecucion '!L36</f>
        <v>9534397.3900000006</v>
      </c>
      <c r="O37" s="22">
        <f>+'P3 Ejecucion '!M36</f>
        <v>8444197.4299999997</v>
      </c>
      <c r="P37" s="22">
        <f>+'P3 Ejecucion '!N36</f>
        <v>0</v>
      </c>
      <c r="Q37" s="22">
        <f>+'P3 Ejecucion '!O36</f>
        <v>0</v>
      </c>
      <c r="R37" s="43">
        <f>SUM(F37:Q37)</f>
        <v>76051898.859999985</v>
      </c>
      <c r="S37" s="56"/>
      <c r="V37" s="22">
        <v>97442864.36999999</v>
      </c>
    </row>
    <row r="38" spans="3:22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>
        <v>0</v>
      </c>
    </row>
    <row r="39" spans="3:22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>
        <v>0</v>
      </c>
    </row>
    <row r="40" spans="3:22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>
        <v>0</v>
      </c>
    </row>
    <row r="41" spans="3:22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>
        <v>0</v>
      </c>
    </row>
    <row r="42" spans="3:22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>
        <v>0</v>
      </c>
    </row>
    <row r="43" spans="3:22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>
        <v>0</v>
      </c>
    </row>
    <row r="44" spans="3:22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>
        <v>0</v>
      </c>
    </row>
    <row r="45" spans="3:22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>
        <v>0</v>
      </c>
    </row>
    <row r="46" spans="3:22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>
        <v>0</v>
      </c>
    </row>
    <row r="47" spans="3:22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>
        <v>0</v>
      </c>
    </row>
    <row r="48" spans="3:22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>
        <v>0</v>
      </c>
    </row>
    <row r="49" spans="3:22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>
        <v>0</v>
      </c>
    </row>
    <row r="50" spans="3:22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>
        <v>0</v>
      </c>
    </row>
    <row r="51" spans="3:22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>
        <v>0</v>
      </c>
    </row>
    <row r="52" spans="3:22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>
        <v>0</v>
      </c>
    </row>
    <row r="53" spans="3:22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>
        <v>0</v>
      </c>
    </row>
    <row r="54" spans="3:22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2357890.56</v>
      </c>
      <c r="M54" s="49">
        <f t="shared" si="17"/>
        <v>3501325.5900000003</v>
      </c>
      <c r="N54" s="49">
        <f t="shared" si="17"/>
        <v>1463029.23</v>
      </c>
      <c r="O54" s="49">
        <f t="shared" si="17"/>
        <v>1935775.62</v>
      </c>
      <c r="P54" s="49">
        <f t="shared" si="17"/>
        <v>0</v>
      </c>
      <c r="Q54" s="49">
        <f t="shared" si="17"/>
        <v>0</v>
      </c>
      <c r="R54" s="45">
        <f>SUM(F54:Q54)</f>
        <v>27716195.079999998</v>
      </c>
      <c r="S54" s="56">
        <f>O54+P54+Q54</f>
        <v>1935775.62</v>
      </c>
      <c r="V54" s="22">
        <v>39138767.260000005</v>
      </c>
    </row>
    <row r="55" spans="3:22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247232.61</v>
      </c>
      <c r="M55" s="22">
        <f>+'P3 Ejecucion '!K54</f>
        <v>593296.92000000004</v>
      </c>
      <c r="N55" s="22">
        <f>+'P3 Ejecucion '!L54</f>
        <v>489700</v>
      </c>
      <c r="O55" s="22">
        <f>+'P3 Ejecucion '!M54</f>
        <v>853428.17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4921965.82</v>
      </c>
      <c r="S55" s="56"/>
      <c r="V55" s="22">
        <v>7122168.1400000006</v>
      </c>
    </row>
    <row r="56" spans="3:22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76700</v>
      </c>
      <c r="P56" s="22">
        <f>+'P3 Ejecucion '!N55</f>
        <v>0</v>
      </c>
      <c r="Q56" s="22">
        <f>+'P3 Ejecucion '!O55</f>
        <v>0</v>
      </c>
      <c r="R56" s="43">
        <f t="shared" si="18"/>
        <v>455129.60000000003</v>
      </c>
      <c r="S56" s="56"/>
      <c r="V56" s="22">
        <v>581528.96</v>
      </c>
    </row>
    <row r="57" spans="3:22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926793.95</v>
      </c>
      <c r="M57" s="22">
        <f>+'P3 Ejecucion '!K56</f>
        <v>2094356.04</v>
      </c>
      <c r="N57" s="22">
        <f>+'P3 Ejecucion '!L56</f>
        <v>404475.96</v>
      </c>
      <c r="O57" s="22">
        <f>+'P3 Ejecucion '!M56</f>
        <v>581177.85</v>
      </c>
      <c r="P57" s="22">
        <f>+'P3 Ejecucion '!N56</f>
        <v>0</v>
      </c>
      <c r="Q57" s="22">
        <f>+'P3 Ejecucion '!O56</f>
        <v>0</v>
      </c>
      <c r="R57" s="43">
        <f t="shared" si="18"/>
        <v>18475180.950000003</v>
      </c>
      <c r="S57" s="56"/>
      <c r="V57" s="22">
        <v>25081185.760000002</v>
      </c>
    </row>
    <row r="58" spans="3:22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1072000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1072000</v>
      </c>
      <c r="S58" s="56"/>
      <c r="V58" s="22">
        <v>0</v>
      </c>
    </row>
    <row r="59" spans="3:22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111864</v>
      </c>
      <c r="M59" s="22">
        <f>+'P3 Ejecucion '!K58</f>
        <v>419849.99</v>
      </c>
      <c r="N59" s="22">
        <f>+'P3 Ejecucion '!L58</f>
        <v>568853.27</v>
      </c>
      <c r="O59" s="22">
        <f>+'P3 Ejecucion '!M58</f>
        <v>424469.6</v>
      </c>
      <c r="P59" s="22">
        <f>+'P3 Ejecucion '!N58</f>
        <v>0</v>
      </c>
      <c r="Q59" s="22">
        <f>+'P3 Ejecucion '!O58</f>
        <v>0</v>
      </c>
      <c r="R59" s="43">
        <f t="shared" si="18"/>
        <v>2398096.0700000003</v>
      </c>
      <c r="S59" s="56"/>
      <c r="V59" s="22">
        <v>6134995.29</v>
      </c>
    </row>
    <row r="60" spans="3:22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179950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179950</v>
      </c>
      <c r="S60" s="56"/>
      <c r="V60" s="22">
        <v>218889.11</v>
      </c>
    </row>
    <row r="61" spans="3:22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>
        <v>0</v>
      </c>
    </row>
    <row r="62" spans="3:22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>
        <v>0</v>
      </c>
    </row>
    <row r="63" spans="3:22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213872.64000000001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213872.64000000001</v>
      </c>
      <c r="S63" s="56"/>
      <c r="V63" s="22">
        <v>0</v>
      </c>
    </row>
    <row r="64" spans="3:22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>
        <v>0</v>
      </c>
    </row>
    <row r="65" spans="3:22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>
        <v>0</v>
      </c>
    </row>
    <row r="66" spans="3:22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>
        <v>0</v>
      </c>
    </row>
    <row r="67" spans="3:22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>
        <v>0</v>
      </c>
    </row>
    <row r="68" spans="3:22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56"/>
      <c r="V68" s="22">
        <v>0</v>
      </c>
    </row>
    <row r="69" spans="3:22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>
        <v>0</v>
      </c>
    </row>
    <row r="70" spans="3:22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>
        <v>0</v>
      </c>
    </row>
    <row r="71" spans="3:22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>
        <v>0</v>
      </c>
    </row>
    <row r="72" spans="3:22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>
        <v>0</v>
      </c>
    </row>
    <row r="73" spans="3:22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>
        <v>0</v>
      </c>
    </row>
    <row r="74" spans="3:22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>
        <v>0</v>
      </c>
    </row>
    <row r="75" spans="3:22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>
        <v>0</v>
      </c>
    </row>
    <row r="76" spans="3:22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56"/>
      <c r="V76" s="22">
        <v>0</v>
      </c>
    </row>
    <row r="77" spans="3:22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56"/>
      <c r="V77" s="22">
        <v>0</v>
      </c>
    </row>
    <row r="78" spans="3:22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>
        <v>0</v>
      </c>
    </row>
    <row r="79" spans="3:22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>
        <v>0</v>
      </c>
    </row>
    <row r="80" spans="3:22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>
        <v>0</v>
      </c>
    </row>
    <row r="81" spans="3:22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>
        <v>0</v>
      </c>
    </row>
    <row r="82" spans="3:22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84258544.289999992</v>
      </c>
      <c r="L85" s="48">
        <f t="shared" si="20"/>
        <v>80898271.649999991</v>
      </c>
      <c r="M85" s="48">
        <f t="shared" si="20"/>
        <v>72970615.620000005</v>
      </c>
      <c r="N85" s="48">
        <f t="shared" si="20"/>
        <v>69169122.400000006</v>
      </c>
      <c r="O85" s="48">
        <f t="shared" si="20"/>
        <v>37410477.919999994</v>
      </c>
      <c r="P85" s="48">
        <f t="shared" si="20"/>
        <v>0</v>
      </c>
      <c r="Q85" s="48">
        <f t="shared" si="20"/>
        <v>0</v>
      </c>
      <c r="R85" s="48">
        <f>R12+R18+R28+R38+R47+R54+R64+R69+R72</f>
        <v>743854424.10000002</v>
      </c>
      <c r="V85" s="22">
        <v>1053417345.55</v>
      </c>
    </row>
    <row r="86" spans="3:22" ht="15.75" thickBot="1" x14ac:dyDescent="0.3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22" ht="15.75" thickBot="1" x14ac:dyDescent="0.3"/>
    <row r="88" spans="3:22" x14ac:dyDescent="0.25">
      <c r="C88" s="85" t="s">
        <v>110</v>
      </c>
      <c r="D88" s="86"/>
    </row>
    <row r="89" spans="3:22" x14ac:dyDescent="0.25">
      <c r="C89" s="87" t="s">
        <v>111</v>
      </c>
      <c r="D89" s="88"/>
    </row>
    <row r="90" spans="3:22" x14ac:dyDescent="0.25">
      <c r="C90" s="89" t="s">
        <v>112</v>
      </c>
      <c r="D90" s="90"/>
    </row>
    <row r="91" spans="3:22" ht="15.75" thickBot="1" x14ac:dyDescent="0.3">
      <c r="C91" s="89" t="s">
        <v>113</v>
      </c>
      <c r="D91" s="91"/>
    </row>
    <row r="92" spans="3:22" ht="27" thickBot="1" x14ac:dyDescent="0.45">
      <c r="C92" s="74" t="s">
        <v>95</v>
      </c>
      <c r="D92" s="75"/>
      <c r="E92" s="75"/>
      <c r="F92" s="76"/>
      <c r="I92" s="92"/>
    </row>
    <row r="93" spans="3:22" ht="27" thickBot="1" x14ac:dyDescent="0.3">
      <c r="C93" s="93" t="s">
        <v>96</v>
      </c>
      <c r="D93" s="94"/>
      <c r="E93" s="94"/>
      <c r="F93" s="95"/>
      <c r="I93" s="96"/>
    </row>
    <row r="94" spans="3:22" ht="15.75" thickBot="1" x14ac:dyDescent="0.3">
      <c r="C94" s="83" t="s">
        <v>97</v>
      </c>
      <c r="D94" s="97"/>
      <c r="E94" s="97"/>
      <c r="F94" s="84"/>
    </row>
    <row r="95" spans="3:22" ht="21" x14ac:dyDescent="0.35">
      <c r="I95" s="98" t="s">
        <v>114</v>
      </c>
    </row>
    <row r="96" spans="3:22" ht="21" x14ac:dyDescent="0.25">
      <c r="I96" s="99" t="s">
        <v>115</v>
      </c>
    </row>
  </sheetData>
  <mergeCells count="12">
    <mergeCell ref="C92:F92"/>
    <mergeCell ref="C93:F93"/>
    <mergeCell ref="C94:F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15748031496062992" bottom="0.15748031496062992" header="0.31496062992125984" footer="0.31496062992125984"/>
  <pageSetup paperSize="120" scale="50" fitToHeight="0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3"/>
  <sheetViews>
    <sheetView showGridLines="0" topLeftCell="D1" zoomScale="70" zoomScaleNormal="70" workbookViewId="0">
      <selection activeCell="I56" sqref="I56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8" t="s">
        <v>98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2"/>
    </row>
    <row r="4" spans="3:20" ht="21" customHeight="1" x14ac:dyDescent="0.25">
      <c r="C4" s="66" t="s">
        <v>107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0"/>
    </row>
    <row r="5" spans="3:20" ht="15.75" x14ac:dyDescent="0.25">
      <c r="C5" s="72" t="s">
        <v>106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53"/>
    </row>
    <row r="6" spans="3:20" ht="15.75" customHeight="1" x14ac:dyDescent="0.25">
      <c r="C6" s="70" t="s">
        <v>92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13"/>
    </row>
    <row r="7" spans="3:20" ht="15.75" customHeight="1" x14ac:dyDescent="0.25">
      <c r="C7" s="71" t="s">
        <v>77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84258544.289999992</v>
      </c>
      <c r="J10" s="42">
        <f>+J11+J17+J27+J53</f>
        <v>80898271.649999991</v>
      </c>
      <c r="K10" s="42">
        <f>+K11+K17+K27+K53</f>
        <v>72970615.620000005</v>
      </c>
      <c r="L10" s="42">
        <f t="shared" si="0"/>
        <v>69169122.400000006</v>
      </c>
      <c r="M10" s="42">
        <f t="shared" si="0"/>
        <v>37410477.919999994</v>
      </c>
      <c r="N10" s="42">
        <f>+N11+N17+N27+N53</f>
        <v>0</v>
      </c>
      <c r="O10" s="42">
        <f>+O11+O17+O27+O53</f>
        <v>0</v>
      </c>
      <c r="P10" s="45">
        <f>SUM(D10:O10)</f>
        <v>743854424.0999999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48484247.340000004</v>
      </c>
      <c r="J11" s="42">
        <f t="shared" si="1"/>
        <v>48053595.549999997</v>
      </c>
      <c r="K11" s="42">
        <f t="shared" si="1"/>
        <v>48042314.859999999</v>
      </c>
      <c r="L11" s="42">
        <f t="shared" si="1"/>
        <v>28870854.490000002</v>
      </c>
      <c r="M11" s="42">
        <f t="shared" si="1"/>
        <v>6502313.3099999996</v>
      </c>
      <c r="N11" s="42">
        <f>SUM(N12:N16)</f>
        <v>0</v>
      </c>
      <c r="O11" s="42">
        <f>SUM(O12:O16)</f>
        <v>0</v>
      </c>
      <c r="P11" s="45">
        <f>SUM(D11:O11)</f>
        <v>446924458.65999997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41943339.859999999</v>
      </c>
      <c r="J12" s="22">
        <v>41585806.149999999</v>
      </c>
      <c r="K12" s="22">
        <v>41620255.549999997</v>
      </c>
      <c r="L12" s="22">
        <v>5514380.8600000003</v>
      </c>
      <c r="M12" s="22">
        <v>5787722.3899999997</v>
      </c>
      <c r="N12" s="22"/>
      <c r="O12" s="22"/>
      <c r="P12" s="43">
        <f>SUM(D12:O12)</f>
        <v>347565953.40999997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>
        <v>522900</v>
      </c>
      <c r="K13" s="47">
        <v>504200</v>
      </c>
      <c r="L13" s="47">
        <v>23038049.370000001</v>
      </c>
      <c r="M13" s="47">
        <v>396166.66</v>
      </c>
      <c r="N13" s="47"/>
      <c r="O13" s="22"/>
      <c r="P13" s="43">
        <f t="shared" ref="P13:P16" si="2">SUM(D13:O13)</f>
        <v>50006860.269999996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>
        <v>5944889.4000000004</v>
      </c>
      <c r="K16" s="22">
        <v>5917859.3099999996</v>
      </c>
      <c r="L16" s="22">
        <v>318424.26</v>
      </c>
      <c r="M16" s="22">
        <v>318424.26</v>
      </c>
      <c r="N16" s="22"/>
      <c r="O16" s="22"/>
      <c r="P16" s="43">
        <f t="shared" si="2"/>
        <v>49351644.979999997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5438176.5199999996</v>
      </c>
      <c r="J17" s="42">
        <f t="shared" si="3"/>
        <v>4766656.0199999996</v>
      </c>
      <c r="K17" s="42">
        <f t="shared" si="3"/>
        <v>4097394.1</v>
      </c>
      <c r="L17" s="42">
        <f>SUM(L18:L26)</f>
        <v>8337260.5</v>
      </c>
      <c r="M17" s="42">
        <f t="shared" si="3"/>
        <v>5236207.99</v>
      </c>
      <c r="N17" s="42">
        <f>SUM(N18:N26)</f>
        <v>0</v>
      </c>
      <c r="O17" s="42">
        <f t="shared" si="3"/>
        <v>0</v>
      </c>
      <c r="P17" s="45">
        <f>SUM(D17:O17)</f>
        <v>46795321.330000006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>
        <v>614043.37</v>
      </c>
      <c r="K18" s="22">
        <v>472730.47</v>
      </c>
      <c r="L18" s="22">
        <v>801294.49</v>
      </c>
      <c r="M18" s="22">
        <v>639346.67000000004</v>
      </c>
      <c r="N18" s="22"/>
      <c r="O18" s="22"/>
      <c r="P18" s="43">
        <f>SUM(D18:O18)</f>
        <v>6690092.4299999997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f>182422.98-70800</f>
        <v>111622.98000000001</v>
      </c>
      <c r="J19" s="22">
        <v>82954</v>
      </c>
      <c r="K19" s="22">
        <v>255706</v>
      </c>
      <c r="L19" s="22">
        <v>249098</v>
      </c>
      <c r="M19" s="22">
        <v>47200</v>
      </c>
      <c r="N19" s="22"/>
      <c r="O19" s="22"/>
      <c r="P19" s="43">
        <f t="shared" ref="P19:P26" si="4">SUM(D19:O19)</f>
        <v>1145538.98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>
        <v>194628.08</v>
      </c>
      <c r="K21" s="22">
        <v>0</v>
      </c>
      <c r="L21" s="22">
        <v>135505.89000000001</v>
      </c>
      <c r="M21" s="22">
        <v>0</v>
      </c>
      <c r="N21" s="22"/>
      <c r="O21" s="22"/>
      <c r="P21" s="43">
        <f t="shared" si="4"/>
        <v>933419.69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>
        <v>232191.43</v>
      </c>
      <c r="K22" s="22">
        <v>230749.24</v>
      </c>
      <c r="L22" s="22">
        <v>234317.56</v>
      </c>
      <c r="M22" s="22">
        <v>234714.04</v>
      </c>
      <c r="N22" s="22"/>
      <c r="O22" s="22"/>
      <c r="P22" s="43">
        <f t="shared" si="4"/>
        <v>2530056.19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/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3125333.25</v>
      </c>
      <c r="J24" s="22">
        <v>3506177.8</v>
      </c>
      <c r="K24" s="22">
        <v>2046413.52</v>
      </c>
      <c r="L24" s="22">
        <v>5175938.46</v>
      </c>
      <c r="M24" s="22">
        <v>4178285.94</v>
      </c>
      <c r="N24" s="22"/>
      <c r="O24" s="22"/>
      <c r="P24" s="43">
        <f t="shared" si="4"/>
        <v>28331121.470000003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>
        <v>136661.34</v>
      </c>
      <c r="K25" s="22">
        <v>1091794.8700000001</v>
      </c>
      <c r="L25" s="22">
        <v>469951.1</v>
      </c>
      <c r="M25" s="22">
        <v>136661.34</v>
      </c>
      <c r="N25" s="22"/>
      <c r="O25" s="22"/>
      <c r="P25" s="43">
        <f t="shared" si="4"/>
        <v>2781907.06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>
        <v>0</v>
      </c>
      <c r="K26" s="22">
        <v>0</v>
      </c>
      <c r="L26" s="22">
        <v>1271155</v>
      </c>
      <c r="M26" s="22">
        <v>0</v>
      </c>
      <c r="N26" s="22"/>
      <c r="O26" s="22"/>
      <c r="P26" s="43">
        <f t="shared" si="4"/>
        <v>2849257.5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25720129.52</v>
      </c>
      <c r="K27" s="42">
        <f t="shared" si="5"/>
        <v>17329581.07</v>
      </c>
      <c r="L27" s="42">
        <f t="shared" si="5"/>
        <v>30497978.18</v>
      </c>
      <c r="M27" s="42">
        <f t="shared" si="5"/>
        <v>23736181</v>
      </c>
      <c r="N27" s="26">
        <f>SUM(N28:N36)</f>
        <v>0</v>
      </c>
      <c r="O27" s="42">
        <f t="shared" si="5"/>
        <v>0</v>
      </c>
      <c r="P27" s="45">
        <f>SUM(D27:O27)</f>
        <v>222418449.03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>
        <v>1158456.02</v>
      </c>
      <c r="K28" s="22">
        <v>791337.96</v>
      </c>
      <c r="L28" s="22">
        <v>1779401.2</v>
      </c>
      <c r="M28" s="22">
        <v>1356897.03</v>
      </c>
      <c r="N28" s="22"/>
      <c r="O28" s="22"/>
      <c r="P28" s="43">
        <f>SUM(D28:O28)</f>
        <v>14949232.589999998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>
        <v>197933.2</v>
      </c>
      <c r="K29" s="22">
        <v>1151090</v>
      </c>
      <c r="L29" s="22">
        <v>130800.64</v>
      </c>
      <c r="M29" s="22">
        <v>356613.58</v>
      </c>
      <c r="N29" s="22"/>
      <c r="O29" s="22"/>
      <c r="P29" s="43">
        <f t="shared" ref="P29:P35" si="6">SUM(D29:O29)</f>
        <v>3358878.4200000004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>
        <v>1024877.2</v>
      </c>
      <c r="K30" s="22">
        <v>472289.4</v>
      </c>
      <c r="L30" s="22">
        <v>925415</v>
      </c>
      <c r="M30" s="22">
        <v>637270.80000000005</v>
      </c>
      <c r="N30" s="22"/>
      <c r="O30" s="22"/>
      <c r="P30" s="43">
        <f t="shared" si="6"/>
        <v>5775964.1500000004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>
        <v>5722164</v>
      </c>
      <c r="K31" s="22">
        <v>6350951.7300000004</v>
      </c>
      <c r="L31" s="22">
        <v>10872089.109999999</v>
      </c>
      <c r="M31" s="22">
        <v>6885968.1399999997</v>
      </c>
      <c r="N31" s="22"/>
      <c r="O31" s="22"/>
      <c r="P31" s="43">
        <f t="shared" si="6"/>
        <v>73789619.989999995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>
        <v>28969</v>
      </c>
      <c r="K32" s="22">
        <v>0</v>
      </c>
      <c r="L32" s="22">
        <v>106200</v>
      </c>
      <c r="M32" s="22">
        <v>0</v>
      </c>
      <c r="N32" s="22"/>
      <c r="O32" s="22"/>
      <c r="P32" s="43">
        <f t="shared" si="6"/>
        <v>335534.73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>
        <v>217341.84</v>
      </c>
      <c r="K33" s="22">
        <v>0</v>
      </c>
      <c r="L33" s="22">
        <v>103474.2</v>
      </c>
      <c r="M33" s="22">
        <v>405919.98</v>
      </c>
      <c r="N33" s="22"/>
      <c r="O33" s="22"/>
      <c r="P33" s="43">
        <f t="shared" si="6"/>
        <v>1283974.23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>
        <v>8197079.4900000002</v>
      </c>
      <c r="K34" s="22">
        <v>10</v>
      </c>
      <c r="L34" s="22">
        <v>7046200.6399999997</v>
      </c>
      <c r="M34" s="22">
        <v>5649314.04</v>
      </c>
      <c r="N34" s="22"/>
      <c r="O34" s="22"/>
      <c r="P34" s="43">
        <f t="shared" si="6"/>
        <v>45466486.990000002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1406859.07</v>
      </c>
      <c r="L35" s="22">
        <v>0</v>
      </c>
      <c r="M35" s="22">
        <v>0</v>
      </c>
      <c r="N35" s="22"/>
      <c r="O35" s="22"/>
      <c r="P35" s="43">
        <f t="shared" si="6"/>
        <v>1406859.07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>
        <v>9173308.7699999996</v>
      </c>
      <c r="K36" s="22">
        <v>7157042.9100000001</v>
      </c>
      <c r="L36" s="22">
        <v>9534397.3900000006</v>
      </c>
      <c r="M36" s="22">
        <v>8444197.4299999997</v>
      </c>
      <c r="N36" s="22"/>
      <c r="O36" s="22"/>
      <c r="P36" s="43">
        <f>SUM(D36:O36)</f>
        <v>76051898.859999985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2357890.56</v>
      </c>
      <c r="K53" s="42">
        <f t="shared" si="10"/>
        <v>3501325.5900000003</v>
      </c>
      <c r="L53" s="42">
        <f t="shared" si="10"/>
        <v>1463029.23</v>
      </c>
      <c r="M53" s="42">
        <f t="shared" si="10"/>
        <v>1935775.62</v>
      </c>
      <c r="N53" s="42">
        <f>SUM(N54:N62)</f>
        <v>0</v>
      </c>
      <c r="O53" s="42">
        <f t="shared" si="10"/>
        <v>0</v>
      </c>
      <c r="P53" s="45">
        <f>SUM(D53:O53)</f>
        <v>27716195.079999998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>
        <v>247232.61</v>
      </c>
      <c r="K54" s="22">
        <v>593296.92000000004</v>
      </c>
      <c r="L54" s="22">
        <v>489700</v>
      </c>
      <c r="M54" s="22">
        <v>853428.17</v>
      </c>
      <c r="N54" s="22"/>
      <c r="O54" s="22"/>
      <c r="P54" s="43">
        <f t="shared" ref="P54:P60" si="11">SUM(D54:O54)</f>
        <v>4921965.82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>
        <v>0</v>
      </c>
      <c r="K55" s="22">
        <v>0</v>
      </c>
      <c r="L55" s="22">
        <v>0</v>
      </c>
      <c r="M55" s="22">
        <v>76700</v>
      </c>
      <c r="N55" s="22"/>
      <c r="O55" s="22"/>
      <c r="P55" s="43">
        <f t="shared" si="11"/>
        <v>455129.60000000003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>
        <v>926793.95</v>
      </c>
      <c r="K56" s="22">
        <v>2094356.04</v>
      </c>
      <c r="L56" s="22">
        <v>404475.96</v>
      </c>
      <c r="M56" s="22">
        <v>581177.85</v>
      </c>
      <c r="N56" s="22"/>
      <c r="O56" s="22"/>
      <c r="P56" s="43">
        <f t="shared" si="11"/>
        <v>18475180.950000003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1072000</v>
      </c>
      <c r="K57" s="22">
        <v>0</v>
      </c>
      <c r="L57" s="43">
        <v>0</v>
      </c>
      <c r="M57" s="22">
        <v>0</v>
      </c>
      <c r="N57" s="22"/>
      <c r="O57" s="22"/>
      <c r="P57" s="43">
        <f t="shared" si="11"/>
        <v>1072000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>
        <v>111864</v>
      </c>
      <c r="K58" s="22">
        <v>419849.99</v>
      </c>
      <c r="L58" s="22">
        <v>568853.27</v>
      </c>
      <c r="M58" s="22">
        <v>424469.6</v>
      </c>
      <c r="N58" s="22"/>
      <c r="O58" s="22"/>
      <c r="P58" s="43">
        <f t="shared" si="11"/>
        <v>2398096.0700000003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>
        <v>179950</v>
      </c>
      <c r="L59" s="22">
        <v>0</v>
      </c>
      <c r="M59" s="22">
        <v>0</v>
      </c>
      <c r="N59" s="22"/>
      <c r="O59" s="22"/>
      <c r="P59" s="43">
        <f t="shared" si="11"/>
        <v>179950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213872.64000000001</v>
      </c>
      <c r="L62" s="22">
        <v>0</v>
      </c>
      <c r="M62" s="22">
        <v>0</v>
      </c>
      <c r="N62" s="22">
        <v>0</v>
      </c>
      <c r="O62" s="22">
        <v>0</v>
      </c>
      <c r="P62" s="43">
        <f>SUM(D62:O62)</f>
        <v>213872.64000000001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84258544.289999992</v>
      </c>
      <c r="J84" s="48">
        <f t="shared" si="12"/>
        <v>80898271.649999991</v>
      </c>
      <c r="K84" s="48">
        <f t="shared" si="12"/>
        <v>72970615.620000005</v>
      </c>
      <c r="L84" s="48">
        <f t="shared" si="12"/>
        <v>69169122.400000006</v>
      </c>
      <c r="M84" s="48">
        <f>M11+M17+M27+M37+M46+M53+M63+M68+M71</f>
        <v>37410477.919999994</v>
      </c>
      <c r="N84" s="48">
        <f>N11+N17+N27+N37+N46+N53+N63+N68+N71</f>
        <v>0</v>
      </c>
      <c r="O84" s="48">
        <f t="shared" si="12"/>
        <v>0</v>
      </c>
      <c r="P84" s="48">
        <f>+P11+P17+P27+P53</f>
        <v>743854424.10000002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D86" s="43"/>
      <c r="I86" s="43"/>
    </row>
    <row r="87" spans="3:17" ht="15.75" thickBot="1" x14ac:dyDescent="0.3">
      <c r="C87" s="74" t="s">
        <v>95</v>
      </c>
      <c r="D87" s="76"/>
      <c r="I87" s="43"/>
    </row>
    <row r="88" spans="3:17" ht="30.75" customHeight="1" thickBot="1" x14ac:dyDescent="0.3">
      <c r="C88" s="62" t="s">
        <v>96</v>
      </c>
      <c r="D88" s="63"/>
      <c r="H88" s="43"/>
      <c r="I88" s="44"/>
    </row>
    <row r="89" spans="3:17" ht="57.75" customHeight="1" thickBot="1" x14ac:dyDescent="0.3">
      <c r="C89" s="83" t="s">
        <v>97</v>
      </c>
      <c r="D89" s="84"/>
      <c r="H89" s="43"/>
    </row>
    <row r="90" spans="3:17" x14ac:dyDescent="0.25">
      <c r="H90" s="43"/>
      <c r="I90" s="22"/>
      <c r="J90" s="44"/>
    </row>
    <row r="92" spans="3:17" x14ac:dyDescent="0.25">
      <c r="E92" s="65" t="s">
        <v>108</v>
      </c>
    </row>
    <row r="93" spans="3:17" x14ac:dyDescent="0.25">
      <c r="E93" s="64" t="s">
        <v>109</v>
      </c>
    </row>
  </sheetData>
  <mergeCells count="7">
    <mergeCell ref="C3:P3"/>
    <mergeCell ref="C87:D87"/>
    <mergeCell ref="C89:D89"/>
    <mergeCell ref="C4:P4"/>
    <mergeCell ref="C5:P5"/>
    <mergeCell ref="C6:P6"/>
    <mergeCell ref="C7:P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2024-11-06T13:33:51Z</cp:lastPrinted>
  <dcterms:created xsi:type="dcterms:W3CDTF">2021-07-29T18:58:50Z</dcterms:created>
  <dcterms:modified xsi:type="dcterms:W3CDTF">2024-11-06T13:35:15Z</dcterms:modified>
</cp:coreProperties>
</file>