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8 - Agost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R12" i="2" l="1"/>
  <c r="R18" i="2"/>
  <c r="R28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s="1"/>
  <c r="R39" i="2" l="1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F84" i="3" l="1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<sst xmlns="http://schemas.openxmlformats.org/spreadsheetml/2006/main" count="295" uniqueCount="119">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</sst>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6" fillId="0" borderId="0" xfId="0" applyFont="1"/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6" fillId="0" borderId="0" xfId="0" applyFont="1"/>
    <xf numFmtId="0" fontId="17" fillId="0" borderId="13" xfId="0" applyFont="1" applyBorder="1" applyAlignment="1"/>
    <xf numFmtId="0" fontId="18" fillId="0" borderId="14" xfId="0" applyFont="1" applyBorder="1"/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/>
    <xf numFmtId="0" fontId="16" fillId="0" borderId="0" xfId="0" applyFont="1" applyAlignment="1">
      <alignment vertical="top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3733800</xdr:colOff>
      <xdr:row>5</xdr:row>
      <xdr:rowOff>111760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4830536</xdr:colOff>
      <xdr:row>0</xdr:row>
      <xdr:rowOff>1</xdr:rowOff>
    </xdr:from>
    <xdr:to>
      <xdr:col>2</xdr:col>
      <xdr:colOff>6953250</xdr:colOff>
      <xdr:row>4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1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299356</xdr:colOff>
      <xdr:row>0</xdr:row>
      <xdr:rowOff>163286</xdr:rowOff>
    </xdr:from>
    <xdr:to>
      <xdr:col>13</xdr:col>
      <xdr:colOff>449035</xdr:colOff>
      <xdr:row>5</xdr:row>
      <xdr:rowOff>69578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2177" y="163286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00"/>
  <sheetViews>
    <sheetView showGridLines="0" workbookViewId="0">
      <selection activeCell="F22" sqref="F22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83" t="s">
        <v>98</v>
      </c>
      <c r="D3" s="84"/>
      <c r="E3" s="84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81" t="s">
        <v>107</v>
      </c>
      <c r="D4" s="82"/>
      <c r="E4" s="8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87" t="s">
        <v>106</v>
      </c>
      <c r="D5" s="88"/>
      <c r="E5" s="8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85" t="s">
        <v>76</v>
      </c>
      <c r="D6" s="86"/>
      <c r="E6" s="8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85" t="s">
        <v>77</v>
      </c>
      <c r="D7" s="86"/>
      <c r="E7" s="86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61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x14ac:dyDescent="0.25">
      <c r="D90" s="22"/>
      <c r="E90" s="22"/>
    </row>
    <row r="92" spans="3:6" ht="15.75" thickBot="1" x14ac:dyDescent="0.3"/>
    <row r="93" spans="3:6" ht="15.75" thickBot="1" x14ac:dyDescent="0.3">
      <c r="C93" s="20" t="s">
        <v>95</v>
      </c>
      <c r="D93" s="22"/>
      <c r="E93" s="22"/>
    </row>
    <row r="94" spans="3:6" ht="30.75" thickBot="1" x14ac:dyDescent="0.3">
      <c r="C94" s="18" t="s">
        <v>96</v>
      </c>
      <c r="D94" s="22"/>
      <c r="E94" s="22"/>
    </row>
    <row r="95" spans="3:6" ht="45.75" thickBot="1" x14ac:dyDescent="0.3">
      <c r="C95" s="19" t="s">
        <v>97</v>
      </c>
      <c r="D95" s="22"/>
      <c r="E95" s="22"/>
    </row>
    <row r="98" spans="3:5" ht="15.75" x14ac:dyDescent="0.25">
      <c r="C98" s="62"/>
      <c r="D98" s="63"/>
      <c r="E98" s="63"/>
    </row>
    <row r="99" spans="3:5" ht="15.75" x14ac:dyDescent="0.25">
      <c r="C99" s="79" t="s">
        <v>108</v>
      </c>
      <c r="D99" s="79"/>
      <c r="E99" s="79"/>
    </row>
    <row r="100" spans="3:5" ht="15.75" x14ac:dyDescent="0.25">
      <c r="C100" s="80" t="s">
        <v>109</v>
      </c>
      <c r="D100" s="80"/>
      <c r="E100" s="80"/>
    </row>
  </sheetData>
  <mergeCells count="7">
    <mergeCell ref="C99:E99"/>
    <mergeCell ref="C100:E100"/>
    <mergeCell ref="C4:E4"/>
    <mergeCell ref="C3:E3"/>
    <mergeCell ref="C7:E7"/>
    <mergeCell ref="C6:E6"/>
    <mergeCell ref="C5:E5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9"/>
  <sheetViews>
    <sheetView showGridLines="0" tabSelected="1" topLeftCell="C1" workbookViewId="0">
      <selection activeCell="C7" sqref="C7:R7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94.710937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style="41" bestFit="1" customWidth="1"/>
    <col min="21" max="22" width="16.85546875" bestFit="1" customWidth="1"/>
    <col min="23" max="23" width="15.140625" bestFit="1" customWidth="1"/>
  </cols>
  <sheetData>
    <row r="3" spans="3:23" ht="28.5" customHeight="1" x14ac:dyDescent="0.25">
      <c r="C3" s="83" t="s">
        <v>98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3:23" ht="21" customHeight="1" x14ac:dyDescent="0.25">
      <c r="C4" s="81" t="s">
        <v>107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3:23" ht="15.75" x14ac:dyDescent="0.25">
      <c r="C5" s="87" t="s">
        <v>106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3:23" ht="15.75" customHeight="1" x14ac:dyDescent="0.25">
      <c r="C6" s="85" t="s">
        <v>92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3:23" ht="15.75" customHeight="1" x14ac:dyDescent="0.25">
      <c r="C7" s="86" t="s">
        <v>77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3:23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ht="25.5" customHeight="1" x14ac:dyDescent="0.25">
      <c r="C9" s="92" t="s">
        <v>66</v>
      </c>
      <c r="D9" s="93" t="s">
        <v>94</v>
      </c>
      <c r="E9" s="93" t="s">
        <v>93</v>
      </c>
      <c r="F9" s="89" t="s">
        <v>91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  <c r="S9" s="58"/>
    </row>
    <row r="10" spans="3:23" x14ac:dyDescent="0.25">
      <c r="C10" s="92"/>
      <c r="D10" s="94"/>
      <c r="E10" s="94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3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84258544.289999992</v>
      </c>
      <c r="L11" s="42">
        <f t="shared" si="0"/>
        <v>80898271.649999991</v>
      </c>
      <c r="M11" s="42">
        <f>+M12+M18+M28+M54</f>
        <v>72970615.620000005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637274823.77999997</v>
      </c>
      <c r="S11" s="57"/>
      <c r="U11" s="44"/>
      <c r="V11" s="22"/>
      <c r="W11" s="44"/>
    </row>
    <row r="12" spans="3:23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48484247.340000004</v>
      </c>
      <c r="L12" s="49">
        <f t="shared" si="5"/>
        <v>48053595.549999997</v>
      </c>
      <c r="M12" s="49">
        <f t="shared" si="5"/>
        <v>48042314.859999999</v>
      </c>
      <c r="N12" s="49">
        <f t="shared" si="5"/>
        <v>0</v>
      </c>
      <c r="O12" s="49">
        <f t="shared" si="5"/>
        <v>0</v>
      </c>
      <c r="P12" s="49">
        <f t="shared" si="5"/>
        <v>0</v>
      </c>
      <c r="Q12" s="49">
        <f t="shared" si="5"/>
        <v>0</v>
      </c>
      <c r="R12" s="45">
        <f>SUM(F12:Q12)</f>
        <v>411551290.85999995</v>
      </c>
      <c r="S12" s="56"/>
      <c r="V12" s="22"/>
    </row>
    <row r="13" spans="3:23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41943339.859999999</v>
      </c>
      <c r="L13" s="22">
        <f>+'P3 Ejecucion '!J12</f>
        <v>41585806.149999999</v>
      </c>
      <c r="M13" s="22">
        <f>+'P3 Ejecucion '!K12</f>
        <v>41620255.549999997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336263850.15999997</v>
      </c>
      <c r="S13" s="56"/>
      <c r="V13" s="22"/>
    </row>
    <row r="14" spans="3:23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521770</v>
      </c>
      <c r="L14" s="22">
        <f>+'P3 Ejecucion '!J13</f>
        <v>522900</v>
      </c>
      <c r="M14" s="22">
        <f>+'P3 Ejecucion '!K13</f>
        <v>504200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26572644.239999998</v>
      </c>
      <c r="S14" s="56"/>
      <c r="V14" s="22"/>
    </row>
    <row r="15" spans="3:23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56"/>
      <c r="U15" s="22"/>
      <c r="V15" s="22"/>
    </row>
    <row r="16" spans="3:23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56"/>
      <c r="U16" s="44"/>
      <c r="V16" s="22"/>
    </row>
    <row r="17" spans="3:22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6019137.4800000004</v>
      </c>
      <c r="L17" s="22">
        <f>+'P3 Ejecucion '!J16</f>
        <v>5944889.4000000004</v>
      </c>
      <c r="M17" s="22">
        <f>+'P3 Ejecucion '!K16</f>
        <v>5917859.3099999996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6"/>
        <v>48714796.460000001</v>
      </c>
      <c r="S17" s="56"/>
      <c r="V17" s="22"/>
    </row>
    <row r="18" spans="3:22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5438176.5199999996</v>
      </c>
      <c r="L18" s="49">
        <f t="shared" si="7"/>
        <v>4766656.0199999996</v>
      </c>
      <c r="M18" s="49">
        <f t="shared" si="7"/>
        <v>4097394.1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26">
        <f>SUM(F18:Q18)</f>
        <v>33221852.84</v>
      </c>
      <c r="S18" s="56"/>
      <c r="V18" s="22"/>
    </row>
    <row r="19" spans="3:22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627383.72</v>
      </c>
      <c r="L19" s="22">
        <f>+'P3 Ejecucion '!J18</f>
        <v>614043.37</v>
      </c>
      <c r="M19" s="22">
        <f>+'P3 Ejecucion '!K18</f>
        <v>472730.47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5249451.2699999996</v>
      </c>
      <c r="S19" s="56"/>
      <c r="V19" s="22"/>
    </row>
    <row r="20" spans="3:22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111622.98000000001</v>
      </c>
      <c r="L20" s="22">
        <f>+'P3 Ejecucion '!J19</f>
        <v>82954</v>
      </c>
      <c r="M20" s="22">
        <f>+'P3 Ejecucion '!K19</f>
        <v>255706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849240.98</v>
      </c>
      <c r="S20" s="56"/>
      <c r="V20" s="22"/>
    </row>
    <row r="21" spans="3:22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56"/>
      <c r="V21" s="22"/>
    </row>
    <row r="22" spans="3:22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123824.21</v>
      </c>
      <c r="L22" s="22">
        <f>+'P3 Ejecucion '!J21</f>
        <v>194628.08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797913.79999999993</v>
      </c>
      <c r="S22" s="56"/>
      <c r="V22" s="22"/>
    </row>
    <row r="23" spans="3:22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233484.95</v>
      </c>
      <c r="L23" s="22">
        <f>+'P3 Ejecucion '!J22</f>
        <v>232191.43</v>
      </c>
      <c r="M23" s="22">
        <f>+'P3 Ejecucion '!K22</f>
        <v>230749.24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8"/>
        <v>2061024.5899999999</v>
      </c>
      <c r="S23" s="56"/>
      <c r="V23" s="22"/>
    </row>
    <row r="24" spans="3:22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56"/>
      <c r="V24" s="22"/>
    </row>
    <row r="25" spans="3:22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3125333.25</v>
      </c>
      <c r="L25" s="22">
        <f>+'P3 Ejecucion '!J24</f>
        <v>3506177.8</v>
      </c>
      <c r="M25" s="22">
        <f>+'P3 Ejecucion '!K24</f>
        <v>2046413.52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8"/>
        <v>18976897.07</v>
      </c>
      <c r="S25" s="56"/>
      <c r="V25" s="22"/>
    </row>
    <row r="26" spans="3:22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524398.41</v>
      </c>
      <c r="L26" s="22">
        <f>+'P3 Ejecucion '!J25</f>
        <v>136661.34</v>
      </c>
      <c r="M26" s="22">
        <f>+'P3 Ejecucion '!K25</f>
        <v>1091794.8700000001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8"/>
        <v>2175294.62</v>
      </c>
      <c r="S26" s="56"/>
      <c r="V26" s="22"/>
    </row>
    <row r="27" spans="3:22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692129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1578102.5</v>
      </c>
      <c r="S27" s="56"/>
      <c r="V27" s="22"/>
    </row>
    <row r="28" spans="3:22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22010985.549999997</v>
      </c>
      <c r="L28" s="49">
        <f t="shared" si="9"/>
        <v>25720129.52</v>
      </c>
      <c r="M28" s="49">
        <f t="shared" si="9"/>
        <v>17329581.07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5">
        <f>SUM(F28:Q28)</f>
        <v>168184289.84999999</v>
      </c>
      <c r="S28" s="56"/>
      <c r="V28" s="22"/>
    </row>
    <row r="29" spans="3:22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1575383.18</v>
      </c>
      <c r="L29" s="22">
        <f>+'P3 Ejecucion '!J28</f>
        <v>1158456.02</v>
      </c>
      <c r="M29" s="22">
        <f>+'P3 Ejecucion '!K28</f>
        <v>791337.96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11812934.359999999</v>
      </c>
      <c r="S29" s="56"/>
      <c r="V29" s="22"/>
    </row>
    <row r="30" spans="3:22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316528.2</v>
      </c>
      <c r="L30" s="22">
        <f>+'P3 Ejecucion '!J29</f>
        <v>197933.2</v>
      </c>
      <c r="M30" s="22">
        <f>+'P3 Ejecucion '!K29</f>
        <v>1151090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2871464.2</v>
      </c>
      <c r="S30" s="56"/>
      <c r="V30" s="22"/>
    </row>
    <row r="31" spans="3:22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170108.79999999999</v>
      </c>
      <c r="L31" s="22">
        <f>+'P3 Ejecucion '!J30</f>
        <v>1024877.2</v>
      </c>
      <c r="M31" s="22">
        <f>+'P3 Ejecucion '!K30</f>
        <v>472289.4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>SUM(F31:Q31)</f>
        <v>4213278.3500000006</v>
      </c>
      <c r="S31" s="56"/>
      <c r="V31" s="22"/>
    </row>
    <row r="32" spans="3:22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6717479.7400000002</v>
      </c>
      <c r="L32" s="22">
        <f>+'P3 Ejecucion '!J31</f>
        <v>5722164</v>
      </c>
      <c r="M32" s="22">
        <f>+'P3 Ejecucion '!K31</f>
        <v>6350951.7300000004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>SUM(F32:Q32)</f>
        <v>56031562.739999995</v>
      </c>
      <c r="S32" s="56"/>
      <c r="V32" s="22"/>
    </row>
    <row r="33" spans="3:22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31583.87</v>
      </c>
      <c r="L33" s="22">
        <f>+'P3 Ejecucion '!J32</f>
        <v>28969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229334.72999999998</v>
      </c>
      <c r="S33" s="56"/>
      <c r="V33" s="22"/>
    </row>
    <row r="34" spans="3:22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85266.29</v>
      </c>
      <c r="L34" s="22">
        <f>+'P3 Ejecucion '!J33</f>
        <v>217341.84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0"/>
        <v>774580.04999999993</v>
      </c>
      <c r="S34" s="56"/>
      <c r="V34" s="22"/>
    </row>
    <row r="35" spans="3:22" x14ac:dyDescent="0.25">
      <c r="C35" s="4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4078780.03</v>
      </c>
      <c r="L35" s="22">
        <f>+'P3 Ejecucion '!J34</f>
        <v>8197079.4900000002</v>
      </c>
      <c r="M35" s="22">
        <f>+'P3 Ejecucion '!K34</f>
        <v>10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0"/>
        <v>32770972.310000002</v>
      </c>
      <c r="S35" s="56"/>
      <c r="V35" s="22"/>
    </row>
    <row r="36" spans="3:22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1406859.07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1406859.07</v>
      </c>
      <c r="S36" s="56"/>
      <c r="V36" s="22"/>
    </row>
    <row r="37" spans="3:22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9035855.4399999995</v>
      </c>
      <c r="L37" s="22">
        <f>+'P3 Ejecucion '!J36</f>
        <v>9173308.7699999996</v>
      </c>
      <c r="M37" s="22">
        <f>+'P3 Ejecucion '!K36</f>
        <v>7157042.9100000001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58073304.039999992</v>
      </c>
      <c r="S37" s="56"/>
      <c r="V37" s="22"/>
    </row>
    <row r="38" spans="3:22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56"/>
      <c r="V38" s="22"/>
    </row>
    <row r="39" spans="3:22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56"/>
      <c r="V39" s="22"/>
    </row>
    <row r="40" spans="3:22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56"/>
      <c r="V40" s="22"/>
    </row>
    <row r="41" spans="3:22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56"/>
      <c r="V41" s="22"/>
    </row>
    <row r="42" spans="3:22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56"/>
      <c r="V42" s="22"/>
    </row>
    <row r="43" spans="3:22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56"/>
      <c r="V43" s="22"/>
    </row>
    <row r="44" spans="3:22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56"/>
      <c r="V44" s="22"/>
    </row>
    <row r="45" spans="3:22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56"/>
      <c r="V45" s="22"/>
    </row>
    <row r="46" spans="3:22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56"/>
      <c r="V46" s="22"/>
    </row>
    <row r="47" spans="3:22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56"/>
      <c r="V47" s="22"/>
    </row>
    <row r="48" spans="3:22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56"/>
      <c r="V48" s="22"/>
    </row>
    <row r="49" spans="3:22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56"/>
      <c r="V49" s="22"/>
    </row>
    <row r="50" spans="3:22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56"/>
      <c r="V50" s="22"/>
    </row>
    <row r="51" spans="3:22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56"/>
      <c r="V51" s="22"/>
    </row>
    <row r="52" spans="3:22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56"/>
      <c r="V52" s="22"/>
    </row>
    <row r="53" spans="3:22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56"/>
      <c r="V53" s="22"/>
    </row>
    <row r="54" spans="3:22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8325134.8799999999</v>
      </c>
      <c r="L54" s="49">
        <f t="shared" si="17"/>
        <v>2357890.56</v>
      </c>
      <c r="M54" s="49">
        <f t="shared" si="17"/>
        <v>3501325.5900000003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5">
        <f>SUM(F54:Q54)</f>
        <v>24317390.229999997</v>
      </c>
      <c r="S54" s="56"/>
      <c r="V54" s="22"/>
    </row>
    <row r="55" spans="3:22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640622</v>
      </c>
      <c r="L55" s="22">
        <f>+'P3 Ejecucion '!J54</f>
        <v>247232.61</v>
      </c>
      <c r="M55" s="22">
        <f>+'P3 Ejecucion '!K54</f>
        <v>593296.92000000004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3578837.65</v>
      </c>
      <c r="S55" s="56"/>
      <c r="V55" s="22"/>
    </row>
    <row r="56" spans="3:22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18"/>
        <v>378429.60000000003</v>
      </c>
      <c r="S56" s="56"/>
      <c r="V56" s="22"/>
    </row>
    <row r="57" spans="3:22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7458803.96</v>
      </c>
      <c r="L57" s="22">
        <f>+'P3 Ejecucion '!J56</f>
        <v>926793.95</v>
      </c>
      <c r="M57" s="22">
        <f>+'P3 Ejecucion '!K56</f>
        <v>2094356.04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18"/>
        <v>17489527.140000001</v>
      </c>
      <c r="S57" s="56"/>
      <c r="V57" s="22"/>
    </row>
    <row r="58" spans="3:22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1072000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1072000</v>
      </c>
      <c r="S58" s="56"/>
      <c r="V58" s="22"/>
    </row>
    <row r="59" spans="3:22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225708.92</v>
      </c>
      <c r="L59" s="22">
        <f>+'P3 Ejecucion '!J58</f>
        <v>111864</v>
      </c>
      <c r="M59" s="22">
        <f>+'P3 Ejecucion '!K58</f>
        <v>419849.99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18"/>
        <v>1404773.2000000002</v>
      </c>
      <c r="S59" s="56"/>
      <c r="V59" s="22"/>
    </row>
    <row r="60" spans="3:22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179950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179950</v>
      </c>
      <c r="S60" s="56"/>
      <c r="V60" s="22"/>
    </row>
    <row r="61" spans="3:22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56"/>
      <c r="V61" s="22"/>
    </row>
    <row r="62" spans="3:22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56"/>
      <c r="V62" s="22"/>
    </row>
    <row r="63" spans="3:22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213872.64000000001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213872.64000000001</v>
      </c>
      <c r="S63" s="56"/>
      <c r="V63" s="22"/>
    </row>
    <row r="64" spans="3:22" hidden="1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56"/>
      <c r="V64" s="22"/>
    </row>
    <row r="65" spans="3:22" hidden="1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56"/>
      <c r="V65" s="22"/>
    </row>
    <row r="66" spans="3:22" hidden="1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56"/>
      <c r="V66" s="22"/>
    </row>
    <row r="67" spans="3:22" hidden="1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56"/>
      <c r="V67" s="22"/>
    </row>
    <row r="68" spans="3:22" hidden="1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  <c r="S68" s="56"/>
      <c r="V68" s="22"/>
    </row>
    <row r="69" spans="3:22" hidden="1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56"/>
      <c r="V69" s="22"/>
    </row>
    <row r="70" spans="3:22" hidden="1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56"/>
      <c r="V70" s="22"/>
    </row>
    <row r="71" spans="3:22" hidden="1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56"/>
      <c r="V71" s="22"/>
    </row>
    <row r="72" spans="3:22" hidden="1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56"/>
      <c r="V72" s="22"/>
    </row>
    <row r="73" spans="3:22" hidden="1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56"/>
      <c r="V73" s="22"/>
    </row>
    <row r="74" spans="3:22" hidden="1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56"/>
      <c r="V74" s="22"/>
    </row>
    <row r="75" spans="3:22" hidden="1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56"/>
      <c r="V75" s="22"/>
    </row>
    <row r="76" spans="3:22" hidden="1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  <c r="S76" s="56"/>
      <c r="V76" s="22"/>
    </row>
    <row r="77" spans="3:22" hidden="1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  <c r="S77" s="56"/>
      <c r="V77" s="22"/>
    </row>
    <row r="78" spans="3:22" hidden="1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56"/>
      <c r="V78" s="22"/>
    </row>
    <row r="79" spans="3:22" hidden="1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56"/>
      <c r="V79" s="22"/>
    </row>
    <row r="80" spans="3:22" hidden="1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56"/>
      <c r="V80" s="22"/>
    </row>
    <row r="81" spans="3:22" hidden="1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56"/>
      <c r="V81" s="22"/>
    </row>
    <row r="82" spans="3:22" hidden="1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56"/>
      <c r="V82" s="22">
        <v>0</v>
      </c>
    </row>
    <row r="83" spans="3:22" hidden="1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56"/>
      <c r="V83" s="22">
        <v>0</v>
      </c>
    </row>
    <row r="84" spans="3:22" hidden="1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56"/>
      <c r="V84" s="22">
        <v>0</v>
      </c>
    </row>
    <row r="85" spans="3:22" x14ac:dyDescent="0.25">
      <c r="C85" s="8" t="s">
        <v>65</v>
      </c>
      <c r="D85" s="48">
        <f>D12+D18+D28+D38+D47+D54+D64+D69+D72</f>
        <v>1236158378.1300001</v>
      </c>
      <c r="E85" s="48">
        <f t="shared" ref="E85:Q85" si="20">E12+E18+E28+E38+E47+E54+E64+E69+E72</f>
        <v>0</v>
      </c>
      <c r="F85" s="48">
        <f t="shared" si="20"/>
        <v>58860504.230000004</v>
      </c>
      <c r="G85" s="48">
        <f t="shared" si="20"/>
        <v>78490062.75</v>
      </c>
      <c r="H85" s="48">
        <f t="shared" si="20"/>
        <v>107009040.82999998</v>
      </c>
      <c r="I85" s="48">
        <f t="shared" si="20"/>
        <v>80312620.889999986</v>
      </c>
      <c r="J85" s="48">
        <f t="shared" si="20"/>
        <v>74475163.519999996</v>
      </c>
      <c r="K85" s="48">
        <f t="shared" si="20"/>
        <v>84258544.289999992</v>
      </c>
      <c r="L85" s="48">
        <f t="shared" si="20"/>
        <v>80898271.649999991</v>
      </c>
      <c r="M85" s="48">
        <f t="shared" si="20"/>
        <v>72970615.620000005</v>
      </c>
      <c r="N85" s="48">
        <f t="shared" si="20"/>
        <v>0</v>
      </c>
      <c r="O85" s="48">
        <f t="shared" si="20"/>
        <v>0</v>
      </c>
      <c r="P85" s="48">
        <f t="shared" si="20"/>
        <v>0</v>
      </c>
      <c r="Q85" s="48">
        <f t="shared" si="20"/>
        <v>0</v>
      </c>
      <c r="R85" s="48">
        <f>R12+R18+R28+R38+R47+R54+R64+R69+R72</f>
        <v>637274823.77999997</v>
      </c>
      <c r="V85" s="22"/>
    </row>
    <row r="86" spans="3:22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22" x14ac:dyDescent="0.25"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90" spans="3:22" ht="15.75" thickBot="1" x14ac:dyDescent="0.3">
      <c r="D90" s="43"/>
      <c r="E90" s="43"/>
      <c r="F90" s="43"/>
      <c r="G90" s="43"/>
      <c r="H90" s="43"/>
      <c r="I90" s="43"/>
      <c r="J90" s="43"/>
    </row>
    <row r="91" spans="3:22" x14ac:dyDescent="0.25">
      <c r="C91" s="68" t="s">
        <v>113</v>
      </c>
      <c r="D91" s="69"/>
    </row>
    <row r="92" spans="3:22" x14ac:dyDescent="0.25">
      <c r="C92" s="70" t="s">
        <v>114</v>
      </c>
      <c r="D92" s="71"/>
    </row>
    <row r="93" spans="3:22" x14ac:dyDescent="0.25">
      <c r="C93" s="72" t="s">
        <v>115</v>
      </c>
      <c r="D93" s="73"/>
    </row>
    <row r="94" spans="3:22" ht="15.75" thickBot="1" x14ac:dyDescent="0.3">
      <c r="C94" s="72" t="s">
        <v>116</v>
      </c>
      <c r="D94" s="74"/>
    </row>
    <row r="95" spans="3:22" ht="27" customHeight="1" thickBot="1" x14ac:dyDescent="0.45">
      <c r="C95" s="95" t="s">
        <v>95</v>
      </c>
      <c r="D95" s="96"/>
      <c r="E95" s="96"/>
      <c r="F95" s="97"/>
      <c r="I95" s="75"/>
    </row>
    <row r="96" spans="3:22" ht="27" customHeight="1" thickBot="1" x14ac:dyDescent="0.3">
      <c r="C96" s="98" t="s">
        <v>96</v>
      </c>
      <c r="D96" s="99"/>
      <c r="E96" s="99"/>
      <c r="F96" s="100"/>
      <c r="I96" s="76"/>
    </row>
    <row r="97" spans="3:9" customFormat="1" ht="15.75" customHeight="1" thickBot="1" x14ac:dyDescent="0.3">
      <c r="C97" s="101" t="s">
        <v>97</v>
      </c>
      <c r="D97" s="102"/>
      <c r="E97" s="102"/>
      <c r="F97" s="103"/>
    </row>
    <row r="98" spans="3:9" customFormat="1" ht="21" x14ac:dyDescent="0.35">
      <c r="I98" s="77" t="s">
        <v>117</v>
      </c>
    </row>
    <row r="99" spans="3:9" customFormat="1" ht="21" x14ac:dyDescent="0.25">
      <c r="I99" s="78" t="s">
        <v>118</v>
      </c>
    </row>
  </sheetData>
  <mergeCells count="12">
    <mergeCell ref="C95:F95"/>
    <mergeCell ref="C96:F96"/>
    <mergeCell ref="C97:F97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120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101"/>
  <sheetViews>
    <sheetView showGridLines="0" topLeftCell="A55" zoomScale="70" zoomScaleNormal="70" workbookViewId="0">
      <selection activeCell="J1" sqref="C1:P99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17.42578125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83" t="s">
        <v>98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52"/>
    </row>
    <row r="4" spans="3:20" ht="21" customHeight="1" x14ac:dyDescent="0.25">
      <c r="C4" s="81" t="s">
        <v>107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60"/>
    </row>
    <row r="5" spans="3:20" ht="15.75" x14ac:dyDescent="0.25">
      <c r="C5" s="87" t="s">
        <v>106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53"/>
    </row>
    <row r="6" spans="3:20" ht="15.75" customHeight="1" x14ac:dyDescent="0.25">
      <c r="C6" s="85" t="s">
        <v>92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13"/>
    </row>
    <row r="7" spans="3:20" ht="15.75" customHeight="1" x14ac:dyDescent="0.25">
      <c r="C7" s="86" t="s">
        <v>77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59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84258544.289999992</v>
      </c>
      <c r="J10" s="42">
        <f>+J11+J17+J27+J53</f>
        <v>80898271.649999991</v>
      </c>
      <c r="K10" s="42">
        <f>+K11+K17+K27+K53</f>
        <v>72970615.620000005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637274823.77999997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48484247.340000004</v>
      </c>
      <c r="J11" s="42">
        <f t="shared" si="1"/>
        <v>48053595.549999997</v>
      </c>
      <c r="K11" s="42">
        <f t="shared" si="1"/>
        <v>48042314.859999999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411551290.85999995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>
        <v>41943339.859999999</v>
      </c>
      <c r="J12" s="22">
        <v>41585806.149999999</v>
      </c>
      <c r="K12" s="22">
        <v>41620255.549999997</v>
      </c>
      <c r="L12" s="22"/>
      <c r="M12" s="22"/>
      <c r="N12" s="22"/>
      <c r="O12" s="22"/>
      <c r="P12" s="43">
        <f>SUM(D12:O12)</f>
        <v>336263850.15999997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>
        <v>521770</v>
      </c>
      <c r="J13" s="22">
        <v>522900</v>
      </c>
      <c r="K13" s="47">
        <v>504200</v>
      </c>
      <c r="L13" s="47"/>
      <c r="M13" s="47"/>
      <c r="N13" s="47"/>
      <c r="O13" s="22"/>
      <c r="P13" s="43">
        <f t="shared" ref="P13:P16" si="2">SUM(D13:O13)</f>
        <v>26572644.239999998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/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>
        <v>6019137.4800000004</v>
      </c>
      <c r="J16" s="22">
        <v>5944889.4000000004</v>
      </c>
      <c r="K16" s="22">
        <v>5917859.3099999996</v>
      </c>
      <c r="L16" s="22"/>
      <c r="M16" s="22"/>
      <c r="N16" s="22"/>
      <c r="O16" s="22"/>
      <c r="P16" s="43">
        <f t="shared" si="2"/>
        <v>48714796.460000001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5438176.5199999996</v>
      </c>
      <c r="J17" s="42">
        <f t="shared" si="3"/>
        <v>4766656.0199999996</v>
      </c>
      <c r="K17" s="42">
        <f t="shared" si="3"/>
        <v>4097394.1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33221852.84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>
        <v>627383.72</v>
      </c>
      <c r="J18" s="22">
        <v>614043.37</v>
      </c>
      <c r="K18" s="22">
        <v>472730.47</v>
      </c>
      <c r="L18" s="22"/>
      <c r="M18" s="22"/>
      <c r="N18" s="22"/>
      <c r="O18" s="22"/>
      <c r="P18" s="43">
        <f>SUM(D18:O18)</f>
        <v>5249451.2699999996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>
        <f>182422.98-70800</f>
        <v>111622.98000000001</v>
      </c>
      <c r="J19" s="22">
        <v>82954</v>
      </c>
      <c r="K19" s="22">
        <v>255706</v>
      </c>
      <c r="L19" s="22"/>
      <c r="M19" s="22"/>
      <c r="N19" s="22"/>
      <c r="O19" s="22"/>
      <c r="P19" s="43">
        <f t="shared" ref="P19:P26" si="4">SUM(D19:O19)</f>
        <v>849240.98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/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>
        <v>123824.21</v>
      </c>
      <c r="J21" s="22">
        <v>194628.08</v>
      </c>
      <c r="K21" s="22">
        <v>0</v>
      </c>
      <c r="L21" s="22"/>
      <c r="M21" s="22"/>
      <c r="N21" s="22"/>
      <c r="O21" s="22"/>
      <c r="P21" s="43">
        <f t="shared" si="4"/>
        <v>797913.79999999993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>
        <v>233484.95</v>
      </c>
      <c r="J22" s="22">
        <v>232191.43</v>
      </c>
      <c r="K22" s="22">
        <v>230749.24</v>
      </c>
      <c r="L22" s="22"/>
      <c r="M22" s="22"/>
      <c r="N22" s="22"/>
      <c r="O22" s="22"/>
      <c r="P22" s="43">
        <f t="shared" si="4"/>
        <v>2061024.5899999999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>
        <v>0</v>
      </c>
      <c r="J23" s="22">
        <v>0</v>
      </c>
      <c r="K23" s="22">
        <v>0</v>
      </c>
      <c r="L23" s="22"/>
      <c r="M23" s="22"/>
      <c r="N23" s="22"/>
      <c r="O23" s="22"/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>
        <v>3125333.25</v>
      </c>
      <c r="J24" s="22">
        <v>3506177.8</v>
      </c>
      <c r="K24" s="22">
        <v>2046413.52</v>
      </c>
      <c r="L24" s="22"/>
      <c r="M24" s="22"/>
      <c r="N24" s="22"/>
      <c r="O24" s="22"/>
      <c r="P24" s="43">
        <f t="shared" si="4"/>
        <v>18976897.07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>
        <v>524398.41</v>
      </c>
      <c r="J25" s="22">
        <v>136661.34</v>
      </c>
      <c r="K25" s="22">
        <v>1091794.8700000001</v>
      </c>
      <c r="L25" s="22"/>
      <c r="M25" s="22"/>
      <c r="N25" s="22"/>
      <c r="O25" s="22"/>
      <c r="P25" s="43">
        <f t="shared" si="4"/>
        <v>2175294.62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>
        <v>692129</v>
      </c>
      <c r="J26" s="22">
        <v>0</v>
      </c>
      <c r="K26" s="22">
        <v>0</v>
      </c>
      <c r="L26" s="22"/>
      <c r="M26" s="22"/>
      <c r="N26" s="22"/>
      <c r="O26" s="22"/>
      <c r="P26" s="43">
        <f t="shared" si="4"/>
        <v>1578102.5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22010985.549999997</v>
      </c>
      <c r="J27" s="42">
        <f t="shared" si="5"/>
        <v>25720129.52</v>
      </c>
      <c r="K27" s="42">
        <f t="shared" si="5"/>
        <v>17329581.07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168184289.84999999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>
        <v>1575383.18</v>
      </c>
      <c r="J28" s="22">
        <v>1158456.02</v>
      </c>
      <c r="K28" s="22">
        <v>791337.96</v>
      </c>
      <c r="L28" s="22"/>
      <c r="M28" s="22"/>
      <c r="N28" s="22"/>
      <c r="O28" s="22"/>
      <c r="P28" s="43">
        <f>SUM(D28:O28)</f>
        <v>11812934.359999999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>
        <v>316528.2</v>
      </c>
      <c r="J29" s="22">
        <v>197933.2</v>
      </c>
      <c r="K29" s="22">
        <v>1151090</v>
      </c>
      <c r="L29" s="22"/>
      <c r="M29" s="22"/>
      <c r="N29" s="22"/>
      <c r="O29" s="22"/>
      <c r="P29" s="43">
        <f t="shared" ref="P29:P35" si="6">SUM(D29:O29)</f>
        <v>2871464.2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>
        <v>170108.79999999999</v>
      </c>
      <c r="J30" s="22">
        <v>1024877.2</v>
      </c>
      <c r="K30" s="22">
        <v>472289.4</v>
      </c>
      <c r="L30" s="22"/>
      <c r="M30" s="22"/>
      <c r="N30" s="22"/>
      <c r="O30" s="22"/>
      <c r="P30" s="43">
        <f t="shared" si="6"/>
        <v>4213278.3500000006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>
        <v>6717479.7400000002</v>
      </c>
      <c r="J31" s="22">
        <v>5722164</v>
      </c>
      <c r="K31" s="22">
        <v>6350951.7300000004</v>
      </c>
      <c r="L31" s="22"/>
      <c r="M31" s="22"/>
      <c r="N31" s="22"/>
      <c r="O31" s="22"/>
      <c r="P31" s="43">
        <f t="shared" si="6"/>
        <v>56031562.739999995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>
        <v>31583.87</v>
      </c>
      <c r="J32" s="22">
        <v>28969</v>
      </c>
      <c r="K32" s="22">
        <v>0</v>
      </c>
      <c r="L32" s="22"/>
      <c r="M32" s="22"/>
      <c r="N32" s="22"/>
      <c r="O32" s="22"/>
      <c r="P32" s="43">
        <f t="shared" si="6"/>
        <v>229334.72999999998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>
        <v>85266.29</v>
      </c>
      <c r="J33" s="22">
        <v>217341.84</v>
      </c>
      <c r="K33" s="22">
        <v>0</v>
      </c>
      <c r="L33" s="22"/>
      <c r="M33" s="22"/>
      <c r="N33" s="22"/>
      <c r="O33" s="22"/>
      <c r="P33" s="43">
        <f t="shared" si="6"/>
        <v>774580.04999999993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>
        <v>4078780.03</v>
      </c>
      <c r="J34" s="22">
        <v>8197079.4900000002</v>
      </c>
      <c r="K34" s="22">
        <v>10</v>
      </c>
      <c r="L34" s="22"/>
      <c r="M34" s="22"/>
      <c r="N34" s="22"/>
      <c r="O34" s="22"/>
      <c r="P34" s="43">
        <f t="shared" si="6"/>
        <v>32770972.310000002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1406859.07</v>
      </c>
      <c r="L35" s="22"/>
      <c r="M35" s="22"/>
      <c r="N35" s="22"/>
      <c r="O35" s="22"/>
      <c r="P35" s="43">
        <f t="shared" si="6"/>
        <v>1406859.07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>
        <v>9035855.4399999995</v>
      </c>
      <c r="J36" s="22">
        <v>9173308.7699999996</v>
      </c>
      <c r="K36" s="22">
        <v>7157042.9100000001</v>
      </c>
      <c r="L36" s="22"/>
      <c r="M36" s="22"/>
      <c r="N36" s="22"/>
      <c r="O36" s="22"/>
      <c r="P36" s="43">
        <f>SUM(D36:O36)</f>
        <v>58073304.039999992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8325134.8799999999</v>
      </c>
      <c r="J53" s="42">
        <f t="shared" si="10"/>
        <v>2357890.56</v>
      </c>
      <c r="K53" s="42">
        <f t="shared" si="10"/>
        <v>3501325.5900000003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24317390.229999997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>
        <v>640622</v>
      </c>
      <c r="J54" s="22">
        <v>247232.61</v>
      </c>
      <c r="K54" s="22">
        <v>593296.92000000004</v>
      </c>
      <c r="L54" s="22"/>
      <c r="M54" s="22"/>
      <c r="N54" s="22"/>
      <c r="O54" s="22"/>
      <c r="P54" s="43">
        <f t="shared" ref="P54:P60" si="11">SUM(D54:O54)</f>
        <v>3578837.65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>
        <v>0</v>
      </c>
      <c r="K55" s="22">
        <v>0</v>
      </c>
      <c r="L55" s="22"/>
      <c r="M55" s="22"/>
      <c r="N55" s="22"/>
      <c r="O55" s="22"/>
      <c r="P55" s="43">
        <f t="shared" si="11"/>
        <v>378429.60000000003</v>
      </c>
      <c r="Q55" s="43"/>
      <c r="S55" s="58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>
        <v>7458803.96</v>
      </c>
      <c r="J56" s="22">
        <v>926793.95</v>
      </c>
      <c r="K56" s="22">
        <v>2094356.04</v>
      </c>
      <c r="L56" s="22"/>
      <c r="M56" s="22"/>
      <c r="N56" s="22"/>
      <c r="O56" s="22"/>
      <c r="P56" s="43">
        <f t="shared" si="11"/>
        <v>17489527.140000001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1072000</v>
      </c>
      <c r="K57" s="22">
        <v>0</v>
      </c>
      <c r="L57" s="43"/>
      <c r="M57" s="22"/>
      <c r="N57" s="22"/>
      <c r="O57" s="22"/>
      <c r="P57" s="43">
        <f t="shared" si="11"/>
        <v>1072000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>
        <v>225708.92</v>
      </c>
      <c r="J58" s="22">
        <v>111864</v>
      </c>
      <c r="K58" s="22">
        <v>419849.99</v>
      </c>
      <c r="L58" s="22"/>
      <c r="M58" s="22"/>
      <c r="N58" s="22"/>
      <c r="O58" s="22"/>
      <c r="P58" s="43">
        <f t="shared" si="11"/>
        <v>1404773.2000000002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>
        <v>179950</v>
      </c>
      <c r="L59" s="22"/>
      <c r="M59" s="22"/>
      <c r="N59" s="22"/>
      <c r="O59" s="22"/>
      <c r="P59" s="43">
        <f t="shared" si="11"/>
        <v>179950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213872.64000000001</v>
      </c>
      <c r="L62" s="22">
        <v>0</v>
      </c>
      <c r="M62" s="22"/>
      <c r="N62" s="22">
        <v>0</v>
      </c>
      <c r="O62" s="22">
        <v>0</v>
      </c>
      <c r="P62" s="43">
        <f>SUM(D62:O62)</f>
        <v>213872.64000000001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84258544.289999992</v>
      </c>
      <c r="J84" s="48">
        <f t="shared" si="12"/>
        <v>80898271.649999991</v>
      </c>
      <c r="K84" s="48">
        <f t="shared" si="12"/>
        <v>72970615.620000005</v>
      </c>
      <c r="L84" s="48">
        <f t="shared" si="12"/>
        <v>0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637274823.77999997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x14ac:dyDescent="0.25">
      <c r="D86" s="43"/>
      <c r="I86" s="43"/>
    </row>
    <row r="87" spans="3:17" x14ac:dyDescent="0.25">
      <c r="I87" s="43"/>
    </row>
    <row r="88" spans="3:17" x14ac:dyDescent="0.25">
      <c r="H88" s="43"/>
      <c r="I88" s="44"/>
    </row>
    <row r="89" spans="3:17" x14ac:dyDescent="0.25">
      <c r="H89" s="43"/>
    </row>
    <row r="90" spans="3:17" x14ac:dyDescent="0.25">
      <c r="H90" s="43"/>
      <c r="I90" s="22"/>
      <c r="J90" s="44"/>
    </row>
    <row r="91" spans="3:17" ht="15.75" thickBot="1" x14ac:dyDescent="0.3"/>
    <row r="92" spans="3:17" ht="19.5" thickBot="1" x14ac:dyDescent="0.3">
      <c r="C92" s="64" t="s">
        <v>110</v>
      </c>
      <c r="D92" s="22"/>
      <c r="E92" s="22"/>
    </row>
    <row r="93" spans="3:17" ht="38.25" thickBot="1" x14ac:dyDescent="0.35">
      <c r="C93" s="65" t="s">
        <v>111</v>
      </c>
      <c r="D93" s="22"/>
      <c r="E93" s="22"/>
    </row>
    <row r="94" spans="3:17" ht="75.75" thickBot="1" x14ac:dyDescent="0.35">
      <c r="C94" s="66" t="s">
        <v>112</v>
      </c>
      <c r="D94" s="22"/>
      <c r="E94" s="22"/>
    </row>
    <row r="97" spans="3:5" ht="15.75" x14ac:dyDescent="0.25">
      <c r="C97" s="62"/>
      <c r="D97" s="63"/>
      <c r="E97" s="63"/>
    </row>
    <row r="98" spans="3:5" ht="21" x14ac:dyDescent="0.35">
      <c r="C98" s="104" t="s">
        <v>108</v>
      </c>
      <c r="D98" s="104"/>
      <c r="E98" s="104"/>
    </row>
    <row r="99" spans="3:5" ht="21" x14ac:dyDescent="0.35">
      <c r="C99" s="105" t="s">
        <v>109</v>
      </c>
      <c r="D99" s="105"/>
      <c r="E99" s="105"/>
    </row>
    <row r="100" spans="3:5" ht="21" x14ac:dyDescent="0.35">
      <c r="C100" s="67"/>
      <c r="D100" s="67"/>
      <c r="E100" s="67"/>
    </row>
    <row r="101" spans="3:5" ht="21" x14ac:dyDescent="0.35">
      <c r="C101" s="67"/>
      <c r="D101" s="67"/>
      <c r="E101" s="67"/>
    </row>
  </sheetData>
  <mergeCells count="7">
    <mergeCell ref="C3:P3"/>
    <mergeCell ref="C98:E98"/>
    <mergeCell ref="C99:E99"/>
    <mergeCell ref="C4:P4"/>
    <mergeCell ref="C5:P5"/>
    <mergeCell ref="C6:P6"/>
    <mergeCell ref="C7:P7"/>
  </mergeCells>
  <pageMargins left="0.7" right="0.7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2024-09-06T21:58:26Z</cp:lastPrinted>
  <dcterms:created xsi:type="dcterms:W3CDTF">2021-07-29T18:58:50Z</dcterms:created>
  <dcterms:modified xsi:type="dcterms:W3CDTF">2024-09-07T00:00:15Z</dcterms:modified>
</cp:coreProperties>
</file>