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8 - Agost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3" l="1"/>
  <c r="F22" i="3" l="1"/>
  <c r="F20" i="3"/>
  <c r="D18" i="2"/>
  <c r="D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P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F12" i="2" l="1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O12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11" i="3"/>
  <c r="N53" i="3"/>
  <c r="R12" i="2" l="1"/>
  <c r="R18" i="2"/>
  <c r="R28" i="2"/>
  <c r="N84" i="3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D85" i="2" s="1"/>
  <c r="R39" i="2" l="1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M84" i="3" s="1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F84" i="3" l="1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E85" i="2" l="1"/>
  <c r="R11" i="2"/>
  <c r="E11" i="2"/>
</calcChain>
</file>

<file path=xl/sharedStrings.xml><?xml version="1.0" encoding="utf-8"?>
<sst xmlns="http://schemas.openxmlformats.org/spreadsheetml/2006/main" count="295" uniqueCount="119">
  <si>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</si>
  <si>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</si>
  <si>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</si>
  <si>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</si>
  <si>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</si>
  <si>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</si>
  <si>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</si>
  <si>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</si>
  <si>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</si>
  <si>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</si>
  <si>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</si>
  <si>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</si>
  <si>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</si>
  <si>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</si>
  <si>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</si>
  <si>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</si>
  <si>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</si>
  <si>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</si>
  <si>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</si>
  <si>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</si>
  <si>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</si>
  <si>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</si>
  <si>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</si>
  <si>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</si>
  <si>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</si>
  <si>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</si>
  <si>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</si>
  <si>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</si>
  <si>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</si>
  <si>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</si>
  <si>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</si>
  <si>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</si>
  <si>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</si>
  <si>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</si>
  <si>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</si>
  <si>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</si>
  <si>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</si>
  <si>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</si>
  <si>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</si>
  <si>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</si>
  <si>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</si>
  <si>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</si>
  <si>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</si>
  <si>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</si>
  <si>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</si>
  <si>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</si>
  <si>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</si>
  <si>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</si>
  <si>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</si>
  <si>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</si>
  <si>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</si>
  <si>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</si>
  <si>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</si>
  <si>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</si>
  <si>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</si>
  <si>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</si>
  <si>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</si>
  <si>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</si>
  <si>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</si>
  <si>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</si>
  <si>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</si>
  <si>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</si>
  <si>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</si>
  <si>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</si>
  <si>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</si>
  <si>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</si>
  <si>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</si>
  <si>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</si>
  <si>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</si>
  <si>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</si>
  <si>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</si>
  <si>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</si>
  <si>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</si>
  <si>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</si>
  <si>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</si>
  <si>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</si>
  <si>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</si>
  <si>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</si>
  <si>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</si>
  <si>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</si>
  <si>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</si>
  <si>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</si>
  <si>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</si>
  <si>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</si>
  <si>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</si>
  <si>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</si>
  <si>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</si>
  <si>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</si>
  <si>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</si>
  <si>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</si>
  <si>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</si>
  <si>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</si>
  <si>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</si>
  <si>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</si>
  <si>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</si>
  <si>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</si>
  <si>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</si>
  <si>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</si>
  <si>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</si>
  <si>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</si>
  <si>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</si>
  <si>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</si>
  <si>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</si>
  <si>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</si>
  <si>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</si>
  <si>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</si>
  <si>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</si>
  <si>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</si>
  <si>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Licda. Cynthia Payano</t>
  </si>
  <si>
    <t xml:space="preserve"> Gerente de Contabilidad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</si>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</sst>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5" fontId="3" fillId="0" borderId="0" xfId="0" applyNumberFormat="1" applyFont="1"/>
    <xf numFmtId="165" fontId="3" fillId="0" borderId="12" xfId="0" applyNumberFormat="1" applyFont="1" applyBorder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6" fillId="0" borderId="0" xfId="0" applyFont="1"/>
    <xf numFmtId="0" fontId="13" fillId="0" borderId="11" xfId="0" applyFont="1" applyBorder="1" applyAlignment="1">
      <alignment vertical="center"/>
    </xf>
    <xf numFmtId="0" fontId="14" fillId="0" borderId="11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6" fillId="0" borderId="0" xfId="0" applyFont="1"/>
    <xf numFmtId="0" fontId="17" fillId="0" borderId="13" xfId="0" applyFont="1" applyBorder="1" applyAlignment="1"/>
    <xf numFmtId="0" fontId="18" fillId="0" borderId="14" xfId="0" applyFont="1" applyBorder="1"/>
    <xf numFmtId="0" fontId="17" fillId="0" borderId="15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9" fillId="0" borderId="0" xfId="0" applyFont="1"/>
    <xf numFmtId="0" fontId="20" fillId="0" borderId="0" xfId="0" applyFont="1" applyAlignment="1">
      <alignment vertical="top"/>
    </xf>
    <xf numFmtId="0" fontId="21" fillId="0" borderId="0" xfId="0" applyFont="1"/>
    <xf numFmtId="0" fontId="16" fillId="0" borderId="0" xfId="0" applyFont="1" applyAlignment="1">
      <alignment vertical="top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5</xdr:col>
      <xdr:colOff>139149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3733800</xdr:colOff>
      <xdr:row>5</xdr:row>
      <xdr:rowOff>111760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4830536</xdr:colOff>
      <xdr:row>0</xdr:row>
      <xdr:rowOff>1</xdr:rowOff>
    </xdr:from>
    <xdr:to>
      <xdr:col>2</xdr:col>
      <xdr:colOff>6953250</xdr:colOff>
      <xdr:row>4</xdr:row>
      <xdr:rowOff>13608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299356</xdr:colOff>
      <xdr:row>0</xdr:row>
      <xdr:rowOff>163286</xdr:rowOff>
    </xdr:from>
    <xdr:to>
      <xdr:col>13</xdr:col>
      <xdr:colOff>449035</xdr:colOff>
      <xdr:row>5</xdr:row>
      <xdr:rowOff>69578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2177" y="163286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100"/>
  <sheetViews>
    <sheetView showGridLines="0" workbookViewId="0">
      <selection activeCell="F22" sqref="F22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83" t="s">
        <v>98</v>
      </c>
      <c r="D3" s="84"/>
      <c r="E3" s="84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1" t="s">
        <v>107</v>
      </c>
      <c r="D4" s="82"/>
      <c r="E4" s="8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87" t="s">
        <v>106</v>
      </c>
      <c r="D5" s="88"/>
      <c r="E5" s="8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85" t="s">
        <v>76</v>
      </c>
      <c r="D6" s="86"/>
      <c r="E6" s="8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85" t="s">
        <v>77</v>
      </c>
      <c r="D7" s="86"/>
      <c r="E7" s="86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1236158378.1300001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798930106.13000011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'!D13</f>
        <v>644405848.25999999</v>
      </c>
      <c r="E12" s="50"/>
      <c r="F12" s="25"/>
    </row>
    <row r="13" spans="2:16" x14ac:dyDescent="0.25">
      <c r="C13" s="30" t="s">
        <v>3</v>
      </c>
      <c r="D13" s="50">
        <f>'P2 Presupuesto Aprobado-Ejec '!D14</f>
        <v>64954649.939999998</v>
      </c>
      <c r="E13" s="50"/>
      <c r="F13" s="25"/>
    </row>
    <row r="14" spans="2:16" x14ac:dyDescent="0.25">
      <c r="C14" s="30" t="s">
        <v>4</v>
      </c>
      <c r="D14" s="50">
        <f>'P2 Presupuesto Aprobado-Ejec '!D15</f>
        <v>0</v>
      </c>
      <c r="E14" s="50"/>
      <c r="F14" s="25"/>
    </row>
    <row r="15" spans="2:16" x14ac:dyDescent="0.25">
      <c r="C15" s="30" t="s">
        <v>5</v>
      </c>
      <c r="D15" s="50">
        <f>'P2 Presupuesto Aprobado-Ejec '!D16</f>
        <v>0</v>
      </c>
      <c r="E15" s="50"/>
      <c r="F15" s="25"/>
    </row>
    <row r="16" spans="2:16" x14ac:dyDescent="0.25">
      <c r="C16" s="30" t="s">
        <v>6</v>
      </c>
      <c r="D16" s="50">
        <f>'P2 Presupuesto Aprobado-Ejec '!D17</f>
        <v>89569607.930000007</v>
      </c>
      <c r="E16" s="50"/>
      <c r="F16" s="25"/>
    </row>
    <row r="17" spans="3:6" x14ac:dyDescent="0.25">
      <c r="C17" s="29" t="s">
        <v>7</v>
      </c>
      <c r="D17" s="49">
        <f>SUM(D18:D26)</f>
        <v>62598600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'!D19</f>
        <v>8918500</v>
      </c>
      <c r="E18" s="50"/>
      <c r="F18" s="25"/>
    </row>
    <row r="19" spans="3:6" x14ac:dyDescent="0.25">
      <c r="C19" s="30" t="s">
        <v>9</v>
      </c>
      <c r="D19" s="50">
        <f>'P2 Presupuesto Aprobado-Ejec '!D20</f>
        <v>3095000</v>
      </c>
      <c r="E19" s="50"/>
      <c r="F19" s="25"/>
    </row>
    <row r="20" spans="3:6" x14ac:dyDescent="0.25">
      <c r="C20" s="30" t="s">
        <v>10</v>
      </c>
      <c r="D20" s="50">
        <f>'P2 Presupuesto Aprobado-Ejec '!D21</f>
        <v>75600</v>
      </c>
      <c r="E20" s="50"/>
      <c r="F20" s="25"/>
    </row>
    <row r="21" spans="3:6" x14ac:dyDescent="0.25">
      <c r="C21" s="30" t="s">
        <v>11</v>
      </c>
      <c r="D21" s="50">
        <f>'P2 Presupuesto Aprobado-Ejec '!D22</f>
        <v>2106000</v>
      </c>
      <c r="E21" s="50"/>
      <c r="F21" s="25"/>
    </row>
    <row r="22" spans="3:6" x14ac:dyDescent="0.25">
      <c r="C22" s="30" t="s">
        <v>12</v>
      </c>
      <c r="D22" s="50">
        <f>'P2 Presupuesto Aprobado-Ejec '!D23</f>
        <v>4160800</v>
      </c>
      <c r="E22" s="50"/>
      <c r="F22" s="25"/>
    </row>
    <row r="23" spans="3:6" x14ac:dyDescent="0.25">
      <c r="C23" s="30" t="s">
        <v>13</v>
      </c>
      <c r="D23" s="50">
        <f>'P2 Presupuesto Aprobado-Ejec '!D24</f>
        <v>1650000</v>
      </c>
      <c r="E23" s="50"/>
      <c r="F23" s="25"/>
    </row>
    <row r="24" spans="3:6" x14ac:dyDescent="0.25">
      <c r="C24" s="30" t="s">
        <v>14</v>
      </c>
      <c r="D24" s="50">
        <f>'P2 Presupuesto Aprobado-Ejec '!D25</f>
        <v>29660000</v>
      </c>
      <c r="E24" s="50"/>
      <c r="F24" s="25"/>
    </row>
    <row r="25" spans="3:6" x14ac:dyDescent="0.25">
      <c r="C25" s="30" t="s">
        <v>15</v>
      </c>
      <c r="D25" s="50">
        <f>'P2 Presupuesto Aprobado-Ejec '!D26</f>
        <v>8432700</v>
      </c>
      <c r="E25" s="50"/>
      <c r="F25" s="25"/>
    </row>
    <row r="26" spans="3:6" x14ac:dyDescent="0.25">
      <c r="C26" s="30" t="s">
        <v>16</v>
      </c>
      <c r="D26" s="50">
        <f>'P2 Presupuesto Aprobado-Ejec '!D27</f>
        <v>4500000</v>
      </c>
      <c r="E26" s="50"/>
      <c r="F26" s="25"/>
    </row>
    <row r="27" spans="3:6" x14ac:dyDescent="0.25">
      <c r="C27" s="29" t="s">
        <v>17</v>
      </c>
      <c r="D27" s="49">
        <f>SUM(D28:D36)</f>
        <v>293002482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'!D29</f>
        <v>19048000</v>
      </c>
      <c r="E28" s="50"/>
      <c r="F28" s="25"/>
    </row>
    <row r="29" spans="3:6" x14ac:dyDescent="0.25">
      <c r="C29" s="30" t="s">
        <v>19</v>
      </c>
      <c r="D29" s="50">
        <f>'P2 Presupuesto Aprobado-Ejec '!D30</f>
        <v>5036552</v>
      </c>
      <c r="E29" s="50"/>
      <c r="F29" s="25"/>
    </row>
    <row r="30" spans="3:6" x14ac:dyDescent="0.25">
      <c r="C30" s="30" t="s">
        <v>20</v>
      </c>
      <c r="D30" s="50">
        <f>'P2 Presupuesto Aprobado-Ejec '!D31</f>
        <v>12612600</v>
      </c>
      <c r="E30" s="50"/>
      <c r="F30" s="25"/>
    </row>
    <row r="31" spans="3:6" x14ac:dyDescent="0.25">
      <c r="C31" s="30" t="s">
        <v>21</v>
      </c>
      <c r="D31" s="50">
        <f>'P2 Presupuesto Aprobado-Ejec '!D32</f>
        <v>94500000</v>
      </c>
      <c r="E31" s="50"/>
      <c r="F31" s="25"/>
    </row>
    <row r="32" spans="3:6" x14ac:dyDescent="0.25">
      <c r="C32" s="30" t="s">
        <v>22</v>
      </c>
      <c r="D32" s="50">
        <f>'P2 Presupuesto Aprobado-Ejec '!D33</f>
        <v>4147200</v>
      </c>
      <c r="E32" s="50"/>
      <c r="F32" s="25"/>
    </row>
    <row r="33" spans="3:6" x14ac:dyDescent="0.25">
      <c r="C33" s="30" t="s">
        <v>23</v>
      </c>
      <c r="D33" s="50">
        <f>'P2 Presupuesto Aprobado-Ejec '!D34</f>
        <v>6241400</v>
      </c>
      <c r="E33" s="50"/>
      <c r="F33" s="25"/>
    </row>
    <row r="34" spans="3:6" x14ac:dyDescent="0.25">
      <c r="C34" s="30" t="s">
        <v>24</v>
      </c>
      <c r="D34" s="50">
        <f>'P2 Presupuesto Aprobado-Ejec '!D35</f>
        <v>54895330</v>
      </c>
      <c r="E34" s="50"/>
      <c r="F34" s="25"/>
    </row>
    <row r="35" spans="3:6" x14ac:dyDescent="0.25">
      <c r="C35" s="30" t="s">
        <v>25</v>
      </c>
      <c r="D35" s="50">
        <f>'P2 Presupuesto Aprobado-Ejec '!D36</f>
        <v>0</v>
      </c>
      <c r="E35" s="50"/>
      <c r="F35" s="25"/>
    </row>
    <row r="36" spans="3:6" x14ac:dyDescent="0.25">
      <c r="C36" s="30" t="s">
        <v>26</v>
      </c>
      <c r="D36" s="50">
        <f>'P2 Presupuesto Aprobado-Ejec '!D37</f>
        <v>96521400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'!D39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'!D40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'!D41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'!D42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'!D43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'!D44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'!D45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'!D47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'!D48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'!D49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'!D50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'!D51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'!D52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'!D53</f>
        <v>0</v>
      </c>
      <c r="E52" s="50"/>
      <c r="F52" s="25"/>
    </row>
    <row r="53" spans="3:6" x14ac:dyDescent="0.25">
      <c r="C53" s="29" t="s">
        <v>43</v>
      </c>
      <c r="D53" s="49">
        <f>SUM(D54:D62)</f>
        <v>81627190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'!D55</f>
        <v>10165000</v>
      </c>
      <c r="E54" s="50"/>
      <c r="F54" s="25"/>
    </row>
    <row r="55" spans="3:6" x14ac:dyDescent="0.25">
      <c r="C55" s="30" t="s">
        <v>100</v>
      </c>
      <c r="D55" s="50">
        <f>'P2 Presupuesto Aprobado-Ejec '!D56</f>
        <v>1533090</v>
      </c>
      <c r="E55" s="50"/>
      <c r="F55" s="25"/>
    </row>
    <row r="56" spans="3:6" x14ac:dyDescent="0.25">
      <c r="C56" s="30" t="s">
        <v>46</v>
      </c>
      <c r="D56" s="50">
        <f>'P2 Presupuesto Aprobado-Ejec '!D57</f>
        <v>56306600</v>
      </c>
      <c r="E56" s="50"/>
      <c r="F56" s="25"/>
    </row>
    <row r="57" spans="3:6" x14ac:dyDescent="0.25">
      <c r="C57" s="30" t="s">
        <v>47</v>
      </c>
      <c r="D57" s="50">
        <f>'P2 Presupuesto Aprobado-Ejec '!D58</f>
        <v>0</v>
      </c>
      <c r="E57" s="50"/>
      <c r="F57" s="25"/>
    </row>
    <row r="58" spans="3:6" x14ac:dyDescent="0.25">
      <c r="C58" s="30" t="s">
        <v>48</v>
      </c>
      <c r="D58" s="50">
        <f>'P2 Presupuesto Aprobado-Ejec '!D59</f>
        <v>7115000</v>
      </c>
      <c r="E58" s="50"/>
      <c r="F58" s="25"/>
    </row>
    <row r="59" spans="3:6" x14ac:dyDescent="0.25">
      <c r="C59" s="30" t="s">
        <v>49</v>
      </c>
      <c r="D59" s="50">
        <f>'P2 Presupuesto Aprobado-Ejec '!D60</f>
        <v>932500</v>
      </c>
      <c r="E59" s="50"/>
      <c r="F59" s="25"/>
    </row>
    <row r="60" spans="3:6" x14ac:dyDescent="0.25">
      <c r="C60" s="30" t="s">
        <v>101</v>
      </c>
      <c r="D60" s="50">
        <f>'P2 Presupuesto Aprobado-Ejec '!D61</f>
        <v>0</v>
      </c>
      <c r="E60" s="50"/>
      <c r="F60" s="25"/>
    </row>
    <row r="61" spans="3:6" x14ac:dyDescent="0.25">
      <c r="C61" s="30" t="s">
        <v>51</v>
      </c>
      <c r="D61" s="50">
        <f>'P2 Presupuesto Aprobado-Ejec '!D62</f>
        <v>5575000</v>
      </c>
      <c r="E61" s="50"/>
      <c r="F61" s="25"/>
    </row>
    <row r="62" spans="3:6" x14ac:dyDescent="0.25">
      <c r="C62" s="30" t="s">
        <v>52</v>
      </c>
      <c r="D62" s="50">
        <f>'P2 Presupuesto Aprobado-Ejec '!D63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1236158378.1300001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61">
        <f>D75+D86</f>
        <v>1236158378.1300001</v>
      </c>
      <c r="E88" s="38">
        <f>E75+E86</f>
        <v>0</v>
      </c>
      <c r="F88" s="55"/>
    </row>
    <row r="89" spans="3:6" x14ac:dyDescent="0.25">
      <c r="D89" s="22"/>
      <c r="E89" s="22"/>
    </row>
    <row r="90" spans="3:6" x14ac:dyDescent="0.25">
      <c r="D90" s="22"/>
      <c r="E90" s="22"/>
    </row>
    <row r="92" spans="3:6" ht="15.75" thickBot="1" x14ac:dyDescent="0.3"/>
    <row r="93" spans="3:6" ht="15.75" thickBot="1" x14ac:dyDescent="0.3">
      <c r="C93" s="20" t="s">
        <v>95</v>
      </c>
      <c r="D93" s="22"/>
      <c r="E93" s="22"/>
    </row>
    <row r="94" spans="3:6" ht="30.75" thickBot="1" x14ac:dyDescent="0.3">
      <c r="C94" s="18" t="s">
        <v>96</v>
      </c>
      <c r="D94" s="22"/>
      <c r="E94" s="22"/>
    </row>
    <row r="95" spans="3:6" ht="45.75" thickBot="1" x14ac:dyDescent="0.3">
      <c r="C95" s="19" t="s">
        <v>97</v>
      </c>
      <c r="D95" s="22"/>
      <c r="E95" s="22"/>
    </row>
    <row r="98" spans="3:5" ht="15.75" x14ac:dyDescent="0.25">
      <c r="C98" s="62"/>
      <c r="D98" s="63"/>
      <c r="E98" s="63"/>
    </row>
    <row r="99" spans="3:5" ht="15.75" x14ac:dyDescent="0.25">
      <c r="C99" s="79" t="s">
        <v>108</v>
      </c>
      <c r="D99" s="79"/>
      <c r="E99" s="79"/>
    </row>
    <row r="100" spans="3:5" ht="15.75" x14ac:dyDescent="0.25">
      <c r="C100" s="80" t="s">
        <v>109</v>
      </c>
      <c r="D100" s="80"/>
      <c r="E100" s="80"/>
    </row>
  </sheetData>
  <mergeCells count="7">
    <mergeCell ref="C99:E99"/>
    <mergeCell ref="C100:E100"/>
    <mergeCell ref="C4:E4"/>
    <mergeCell ref="C3:E3"/>
    <mergeCell ref="C7:E7"/>
    <mergeCell ref="C6:E6"/>
    <mergeCell ref="C5:E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9"/>
  <sheetViews>
    <sheetView showGridLines="0" tabSelected="1" topLeftCell="C1" workbookViewId="0">
      <selection activeCell="C7" sqref="C7:R7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94.710937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4" bestFit="1" customWidth="1"/>
    <col min="19" max="19" width="16.7109375" style="41" bestFit="1" customWidth="1"/>
    <col min="21" max="22" width="16.85546875" bestFit="1" customWidth="1"/>
    <col min="23" max="23" width="15.140625" bestFit="1" customWidth="1"/>
  </cols>
  <sheetData>
    <row r="3" spans="3:23" ht="28.5" customHeight="1" x14ac:dyDescent="0.25">
      <c r="C3" s="83" t="s">
        <v>98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3:23" ht="21" customHeight="1" x14ac:dyDescent="0.25">
      <c r="C4" s="81" t="s">
        <v>107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3:23" ht="15.75" x14ac:dyDescent="0.25">
      <c r="C5" s="87" t="s">
        <v>106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3:23" ht="15.75" customHeight="1" x14ac:dyDescent="0.25">
      <c r="C6" s="85" t="s">
        <v>92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3:23" ht="15.75" customHeight="1" x14ac:dyDescent="0.25">
      <c r="C7" s="86" t="s">
        <v>77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3:23" x14ac:dyDescent="0.25">
      <c r="D8" s="21">
        <f>62598600-D18</f>
        <v>0</v>
      </c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/>
    </row>
    <row r="9" spans="3:23" ht="25.5" customHeight="1" x14ac:dyDescent="0.25">
      <c r="C9" s="92" t="s">
        <v>66</v>
      </c>
      <c r="D9" s="93" t="s">
        <v>94</v>
      </c>
      <c r="E9" s="93" t="s">
        <v>93</v>
      </c>
      <c r="F9" s="89" t="s">
        <v>91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1"/>
      <c r="S9" s="58"/>
    </row>
    <row r="10" spans="3:23" x14ac:dyDescent="0.25">
      <c r="C10" s="92"/>
      <c r="D10" s="94"/>
      <c r="E10" s="94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3" x14ac:dyDescent="0.25">
      <c r="C11" s="1" t="s">
        <v>0</v>
      </c>
      <c r="D11" s="42">
        <f>+D12+D18+D28+D54</f>
        <v>1236158378.1300001</v>
      </c>
      <c r="E11" s="42">
        <f>+E12+E18+E28+E54</f>
        <v>0</v>
      </c>
      <c r="F11" s="42">
        <f>+F12+F18+F28+F54</f>
        <v>58860504.230000004</v>
      </c>
      <c r="G11" s="42">
        <f t="shared" ref="G11:L11" si="0">+G12+G18+G28+G54</f>
        <v>78490062.75</v>
      </c>
      <c r="H11" s="42">
        <f>+H12+H18+H28+H54</f>
        <v>107009040.82999998</v>
      </c>
      <c r="I11" s="26">
        <f t="shared" si="0"/>
        <v>80312620.889999986</v>
      </c>
      <c r="J11" s="42">
        <f>+J12+J18+J28+J54</f>
        <v>74475163.519999996</v>
      </c>
      <c r="K11" s="42">
        <f t="shared" si="0"/>
        <v>84258544.289999992</v>
      </c>
      <c r="L11" s="42">
        <f t="shared" si="0"/>
        <v>80898271.649999991</v>
      </c>
      <c r="M11" s="42">
        <f>+M12+M18+M28+M54</f>
        <v>72970615.620000005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637274823.77999997</v>
      </c>
      <c r="S11" s="57"/>
      <c r="U11" s="44"/>
      <c r="V11" s="22"/>
      <c r="W11" s="44"/>
    </row>
    <row r="12" spans="3:23" x14ac:dyDescent="0.25">
      <c r="C12" s="2" t="s">
        <v>1</v>
      </c>
      <c r="D12" s="49">
        <f>SUM(D13:D17)</f>
        <v>798930106.13000011</v>
      </c>
      <c r="E12" s="49">
        <f t="shared" ref="E12:Q12" si="5">SUM(E13:E17)</f>
        <v>0</v>
      </c>
      <c r="F12" s="49">
        <f t="shared" si="5"/>
        <v>49429123.020000003</v>
      </c>
      <c r="G12" s="49">
        <f t="shared" si="5"/>
        <v>49877441.789999999</v>
      </c>
      <c r="H12" s="49">
        <f t="shared" si="5"/>
        <v>70969966.00999999</v>
      </c>
      <c r="I12" s="49">
        <f t="shared" si="5"/>
        <v>48349049.019999996</v>
      </c>
      <c r="J12" s="49">
        <f t="shared" si="5"/>
        <v>48345553.269999996</v>
      </c>
      <c r="K12" s="49">
        <f t="shared" si="5"/>
        <v>48484247.340000004</v>
      </c>
      <c r="L12" s="49">
        <f t="shared" si="5"/>
        <v>48053595.549999997</v>
      </c>
      <c r="M12" s="49">
        <f t="shared" si="5"/>
        <v>48042314.859999999</v>
      </c>
      <c r="N12" s="49">
        <f t="shared" si="5"/>
        <v>0</v>
      </c>
      <c r="O12" s="49">
        <f t="shared" si="5"/>
        <v>0</v>
      </c>
      <c r="P12" s="49">
        <f t="shared" si="5"/>
        <v>0</v>
      </c>
      <c r="Q12" s="49">
        <f t="shared" si="5"/>
        <v>0</v>
      </c>
      <c r="R12" s="45">
        <f>SUM(F12:Q12)</f>
        <v>411551290.85999995</v>
      </c>
      <c r="S12" s="56"/>
      <c r="V12" s="22"/>
    </row>
    <row r="13" spans="3:23" x14ac:dyDescent="0.25">
      <c r="C13" s="4" t="s">
        <v>2</v>
      </c>
      <c r="D13" s="50">
        <v>644405848.25999999</v>
      </c>
      <c r="E13" s="50"/>
      <c r="F13" s="22">
        <f>+'P3 Ejecucion '!D12</f>
        <v>42606719.200000003</v>
      </c>
      <c r="G13" s="22">
        <f>+'P3 Ejecucion '!E12</f>
        <v>43037515.170000002</v>
      </c>
      <c r="H13" s="22">
        <v>41869868.799999997</v>
      </c>
      <c r="I13" s="22">
        <f>+'P3 Ejecucion '!G12</f>
        <v>41744832.93</v>
      </c>
      <c r="J13" s="22">
        <f>+'P3 Ejecucion '!H12</f>
        <v>41855512.5</v>
      </c>
      <c r="K13" s="22">
        <f>+'P3 Ejecucion '!I12</f>
        <v>41943339.859999999</v>
      </c>
      <c r="L13" s="22">
        <f>+'P3 Ejecucion '!J12</f>
        <v>41585806.149999999</v>
      </c>
      <c r="M13" s="22">
        <f>+'P3 Ejecucion '!K12</f>
        <v>41620255.549999997</v>
      </c>
      <c r="N13" s="22">
        <f>+'P3 Ejecucion '!L12</f>
        <v>0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336263850.15999997</v>
      </c>
      <c r="S13" s="56"/>
      <c r="V13" s="22"/>
    </row>
    <row r="14" spans="3:23" x14ac:dyDescent="0.25">
      <c r="C14" s="4" t="s">
        <v>3</v>
      </c>
      <c r="D14" s="50">
        <v>64954649.939999998</v>
      </c>
      <c r="E14" s="50"/>
      <c r="F14" s="22">
        <f>+'P3 Ejecucion '!D13</f>
        <v>536300</v>
      </c>
      <c r="G14" s="22">
        <f>+'P3 Ejecucion '!E13</f>
        <v>571293.32999999996</v>
      </c>
      <c r="H14" s="22">
        <v>22972710.859999999</v>
      </c>
      <c r="I14" s="22">
        <f>+'P3 Ejecucion '!G13</f>
        <v>500680.05</v>
      </c>
      <c r="J14" s="22">
        <f>+'P3 Ejecucion '!H13</f>
        <v>442790</v>
      </c>
      <c r="K14" s="22">
        <f>+'P3 Ejecucion '!I13</f>
        <v>521770</v>
      </c>
      <c r="L14" s="22">
        <f>+'P3 Ejecucion '!J13</f>
        <v>522900</v>
      </c>
      <c r="M14" s="22">
        <f>+'P3 Ejecucion '!K13</f>
        <v>504200</v>
      </c>
      <c r="N14" s="22">
        <f>+'P3 Ejecucion '!L13</f>
        <v>0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6">SUM(F14:Q14)</f>
        <v>26572644.239999998</v>
      </c>
      <c r="S14" s="56"/>
      <c r="V14" s="22"/>
    </row>
    <row r="15" spans="3:23" x14ac:dyDescent="0.25">
      <c r="C15" s="4" t="s">
        <v>4</v>
      </c>
      <c r="D15" s="50">
        <v>0</v>
      </c>
      <c r="E15" s="50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6"/>
        <v>0</v>
      </c>
      <c r="S15" s="56"/>
      <c r="U15" s="22"/>
      <c r="V15" s="22"/>
    </row>
    <row r="16" spans="3:23" x14ac:dyDescent="0.25">
      <c r="C16" s="4" t="s">
        <v>5</v>
      </c>
      <c r="D16" s="50">
        <v>0</v>
      </c>
      <c r="E16" s="50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6"/>
        <v>0</v>
      </c>
      <c r="S16" s="56"/>
      <c r="U16" s="44"/>
      <c r="V16" s="22"/>
    </row>
    <row r="17" spans="3:22" x14ac:dyDescent="0.25">
      <c r="C17" s="4" t="s">
        <v>6</v>
      </c>
      <c r="D17" s="50">
        <v>89569607.930000007</v>
      </c>
      <c r="E17" s="50"/>
      <c r="F17" s="22">
        <f>+'P3 Ejecucion '!D16</f>
        <v>6286103.8200000003</v>
      </c>
      <c r="G17" s="22">
        <f>+'P3 Ejecucion '!E16</f>
        <v>6268633.29</v>
      </c>
      <c r="H17" s="22">
        <v>6127386.3499999996</v>
      </c>
      <c r="I17" s="22">
        <f>+'P3 Ejecucion '!G16</f>
        <v>6103536.04</v>
      </c>
      <c r="J17" s="22">
        <f>+'P3 Ejecucion '!H16</f>
        <v>6047250.7699999996</v>
      </c>
      <c r="K17" s="22">
        <f>+'P3 Ejecucion '!I16</f>
        <v>6019137.4800000004</v>
      </c>
      <c r="L17" s="22">
        <f>+'P3 Ejecucion '!J16</f>
        <v>5944889.4000000004</v>
      </c>
      <c r="M17" s="22">
        <f>+'P3 Ejecucion '!K16</f>
        <v>5917859.3099999996</v>
      </c>
      <c r="N17" s="22">
        <f>+'P3 Ejecucion '!L16</f>
        <v>0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6"/>
        <v>48714796.460000001</v>
      </c>
      <c r="S17" s="56"/>
      <c r="V17" s="22"/>
    </row>
    <row r="18" spans="3:22" x14ac:dyDescent="0.25">
      <c r="C18" s="2" t="s">
        <v>7</v>
      </c>
      <c r="D18" s="49">
        <f>SUM(D19:D27)</f>
        <v>62598600</v>
      </c>
      <c r="E18" s="49">
        <f t="shared" ref="E18:Q18" si="7">SUM(E19:E27)</f>
        <v>0</v>
      </c>
      <c r="F18" s="49">
        <f t="shared" si="7"/>
        <v>1723476.21</v>
      </c>
      <c r="G18" s="49">
        <f t="shared" si="7"/>
        <v>5419858.5599999996</v>
      </c>
      <c r="H18" s="49">
        <f t="shared" si="7"/>
        <v>3466989.27</v>
      </c>
      <c r="I18" s="49">
        <f t="shared" si="7"/>
        <v>5398169.7300000004</v>
      </c>
      <c r="J18" s="49">
        <f t="shared" si="7"/>
        <v>2911132.4299999997</v>
      </c>
      <c r="K18" s="49">
        <f t="shared" si="7"/>
        <v>5438176.5199999996</v>
      </c>
      <c r="L18" s="49">
        <f t="shared" si="7"/>
        <v>4766656.0199999996</v>
      </c>
      <c r="M18" s="49">
        <f t="shared" si="7"/>
        <v>4097394.1</v>
      </c>
      <c r="N18" s="49">
        <f t="shared" si="7"/>
        <v>0</v>
      </c>
      <c r="O18" s="49">
        <f t="shared" si="7"/>
        <v>0</v>
      </c>
      <c r="P18" s="49">
        <f t="shared" si="7"/>
        <v>0</v>
      </c>
      <c r="Q18" s="49">
        <f t="shared" si="7"/>
        <v>0</v>
      </c>
      <c r="R18" s="26">
        <f>SUM(F18:Q18)</f>
        <v>33221852.84</v>
      </c>
      <c r="S18" s="56"/>
      <c r="V18" s="22"/>
    </row>
    <row r="19" spans="3:22" x14ac:dyDescent="0.25">
      <c r="C19" s="4" t="s">
        <v>8</v>
      </c>
      <c r="D19" s="50">
        <v>8918500</v>
      </c>
      <c r="E19" s="50"/>
      <c r="F19" s="22">
        <f>+'P3 Ejecucion '!D18</f>
        <v>427912.62</v>
      </c>
      <c r="G19" s="22">
        <f>+'P3 Ejecucion '!E18</f>
        <v>430502.07</v>
      </c>
      <c r="H19" s="22">
        <v>440891.99</v>
      </c>
      <c r="I19" s="22">
        <f>+'P3 Ejecucion '!G18</f>
        <v>1461432.01</v>
      </c>
      <c r="J19" s="22">
        <f>+'P3 Ejecucion '!H18</f>
        <v>774555.02</v>
      </c>
      <c r="K19" s="22">
        <f>+'P3 Ejecucion '!I18</f>
        <v>627383.72</v>
      </c>
      <c r="L19" s="22">
        <f>+'P3 Ejecucion '!J18</f>
        <v>614043.37</v>
      </c>
      <c r="M19" s="22">
        <f>+'P3 Ejecucion '!K18</f>
        <v>472730.47</v>
      </c>
      <c r="N19" s="22">
        <f>+'P3 Ejecucion '!L18</f>
        <v>0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5249451.2699999996</v>
      </c>
      <c r="S19" s="56"/>
      <c r="V19" s="22"/>
    </row>
    <row r="20" spans="3:22" x14ac:dyDescent="0.25">
      <c r="C20" s="4" t="s">
        <v>9</v>
      </c>
      <c r="D20" s="50">
        <v>3095000</v>
      </c>
      <c r="E20" s="50"/>
      <c r="F20" s="22">
        <f>+'P3 Ejecucion '!D19</f>
        <v>0</v>
      </c>
      <c r="G20" s="22">
        <f>+'P3 Ejecucion '!E19</f>
        <v>33630</v>
      </c>
      <c r="H20" s="22">
        <f>+'P3 Ejecucion '!F19</f>
        <v>0</v>
      </c>
      <c r="I20" s="22">
        <f>+'P3 Ejecucion '!G19</f>
        <v>235292</v>
      </c>
      <c r="J20" s="22">
        <f>+'P3 Ejecucion '!H19</f>
        <v>130036</v>
      </c>
      <c r="K20" s="22">
        <f>+'P3 Ejecucion '!I19</f>
        <v>111622.98000000001</v>
      </c>
      <c r="L20" s="22">
        <f>+'P3 Ejecucion '!J19</f>
        <v>82954</v>
      </c>
      <c r="M20" s="22">
        <f>+'P3 Ejecucion '!K19</f>
        <v>255706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8">SUM(F20:Q20)</f>
        <v>849240.98</v>
      </c>
      <c r="S20" s="56"/>
      <c r="V20" s="22"/>
    </row>
    <row r="21" spans="3:22" x14ac:dyDescent="0.25">
      <c r="C21" s="4" t="s">
        <v>10</v>
      </c>
      <c r="D21" s="50">
        <v>75600</v>
      </c>
      <c r="E21" s="50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8"/>
        <v>0</v>
      </c>
      <c r="S21" s="56"/>
      <c r="V21" s="22"/>
    </row>
    <row r="22" spans="3:22" x14ac:dyDescent="0.25">
      <c r="C22" s="4" t="s">
        <v>11</v>
      </c>
      <c r="D22" s="50">
        <v>2106000</v>
      </c>
      <c r="E22" s="50"/>
      <c r="F22" s="22">
        <f>+'P3 Ejecucion '!D21</f>
        <v>0</v>
      </c>
      <c r="G22" s="22">
        <f>+'P3 Ejecucion '!E21</f>
        <v>121977.51</v>
      </c>
      <c r="H22" s="22">
        <v>166984</v>
      </c>
      <c r="I22" s="22">
        <f>+'P3 Ejecucion '!G21</f>
        <v>72500</v>
      </c>
      <c r="J22" s="22">
        <f>+'P3 Ejecucion '!H21</f>
        <v>118000</v>
      </c>
      <c r="K22" s="22">
        <f>+'P3 Ejecucion '!I21</f>
        <v>123824.21</v>
      </c>
      <c r="L22" s="22">
        <f>+'P3 Ejecucion '!J21</f>
        <v>194628.08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797913.79999999993</v>
      </c>
      <c r="S22" s="56"/>
      <c r="V22" s="22"/>
    </row>
    <row r="23" spans="3:22" x14ac:dyDescent="0.25">
      <c r="C23" s="4" t="s">
        <v>12</v>
      </c>
      <c r="D23" s="50">
        <v>4160800</v>
      </c>
      <c r="E23" s="50"/>
      <c r="F23" s="22">
        <f>+'P3 Ejecucion '!D22</f>
        <v>453638.97</v>
      </c>
      <c r="G23" s="22">
        <f>+'P3 Ejecucion '!E22</f>
        <v>220660</v>
      </c>
      <c r="H23" s="22">
        <f>+'P3 Ejecucion '!F22</f>
        <v>0</v>
      </c>
      <c r="I23" s="22">
        <f>+'P3 Ejecucion '!G22</f>
        <v>460200</v>
      </c>
      <c r="J23" s="22">
        <f>+'P3 Ejecucion '!H22</f>
        <v>230100</v>
      </c>
      <c r="K23" s="22">
        <f>+'P3 Ejecucion '!I22</f>
        <v>233484.95</v>
      </c>
      <c r="L23" s="22">
        <f>+'P3 Ejecucion '!J22</f>
        <v>232191.43</v>
      </c>
      <c r="M23" s="22">
        <f>+'P3 Ejecucion '!K22</f>
        <v>230749.24</v>
      </c>
      <c r="N23" s="22">
        <f>+'P3 Ejecucion '!L22</f>
        <v>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8"/>
        <v>2061024.5899999999</v>
      </c>
      <c r="S23" s="56"/>
      <c r="V23" s="22"/>
    </row>
    <row r="24" spans="3:22" x14ac:dyDescent="0.25">
      <c r="C24" s="4" t="s">
        <v>13</v>
      </c>
      <c r="D24" s="50">
        <v>1650000</v>
      </c>
      <c r="E24" s="50"/>
      <c r="F24" s="22">
        <f>+'P3 Ejecucion '!D23</f>
        <v>0</v>
      </c>
      <c r="G24" s="22">
        <f>+'P3 Ejecucion '!E23</f>
        <v>0</v>
      </c>
      <c r="H24" s="22">
        <v>1430192.28</v>
      </c>
      <c r="I24" s="22">
        <f>+'P3 Ejecucion '!G23</f>
        <v>0</v>
      </c>
      <c r="J24" s="22">
        <f>+'P3 Ejecucion '!H23</f>
        <v>103735.73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8"/>
        <v>1533928.01</v>
      </c>
      <c r="S24" s="56"/>
      <c r="V24" s="22"/>
    </row>
    <row r="25" spans="3:22" x14ac:dyDescent="0.25">
      <c r="C25" s="4" t="s">
        <v>14</v>
      </c>
      <c r="D25" s="50">
        <v>29660000</v>
      </c>
      <c r="E25" s="50"/>
      <c r="F25" s="22">
        <f>+'P3 Ejecucion '!D24</f>
        <v>756964.62</v>
      </c>
      <c r="G25" s="22">
        <f>+'P3 Ejecucion '!E24</f>
        <v>3777855.48</v>
      </c>
      <c r="H25" s="22">
        <v>1178761</v>
      </c>
      <c r="I25" s="22">
        <f>+'P3 Ejecucion '!G24</f>
        <v>3083785.72</v>
      </c>
      <c r="J25" s="22">
        <f>+'P3 Ejecucion '!H24</f>
        <v>1501605.68</v>
      </c>
      <c r="K25" s="22">
        <f>+'P3 Ejecucion '!I24</f>
        <v>3125333.25</v>
      </c>
      <c r="L25" s="22">
        <f>+'P3 Ejecucion '!J24</f>
        <v>3506177.8</v>
      </c>
      <c r="M25" s="22">
        <f>+'P3 Ejecucion '!K24</f>
        <v>2046413.52</v>
      </c>
      <c r="N25" s="22">
        <f>+'P3 Ejecucion '!L24</f>
        <v>0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8"/>
        <v>18976897.07</v>
      </c>
      <c r="S25" s="56"/>
      <c r="V25" s="22"/>
    </row>
    <row r="26" spans="3:22" x14ac:dyDescent="0.25">
      <c r="C26" s="4" t="s">
        <v>15</v>
      </c>
      <c r="D26" s="50">
        <v>8432700</v>
      </c>
      <c r="E26" s="50"/>
      <c r="F26" s="22">
        <f>+'P3 Ejecucion '!D25</f>
        <v>84960</v>
      </c>
      <c r="G26" s="22">
        <f>+'P3 Ejecucion '!E25</f>
        <v>31860</v>
      </c>
      <c r="H26" s="22">
        <v>167560</v>
      </c>
      <c r="I26" s="22">
        <f>+'P3 Ejecucion '!G25</f>
        <v>84960</v>
      </c>
      <c r="J26" s="22">
        <f>+'P3 Ejecucion '!H25</f>
        <v>53100</v>
      </c>
      <c r="K26" s="22">
        <f>+'P3 Ejecucion '!I25</f>
        <v>524398.41</v>
      </c>
      <c r="L26" s="22">
        <f>+'P3 Ejecucion '!J25</f>
        <v>136661.34</v>
      </c>
      <c r="M26" s="22">
        <f>+'P3 Ejecucion '!K25</f>
        <v>1091794.8700000001</v>
      </c>
      <c r="N26" s="22">
        <f>+'P3 Ejecucion '!L25</f>
        <v>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8"/>
        <v>2175294.62</v>
      </c>
      <c r="S26" s="56"/>
      <c r="V26" s="22"/>
    </row>
    <row r="27" spans="3:22" x14ac:dyDescent="0.25">
      <c r="C27" s="4" t="s">
        <v>16</v>
      </c>
      <c r="D27" s="50">
        <v>4500000</v>
      </c>
      <c r="E27" s="50"/>
      <c r="F27" s="22">
        <f>+'P3 Ejecucion '!D26</f>
        <v>0</v>
      </c>
      <c r="G27" s="22">
        <f>+'P3 Ejecucion '!E26</f>
        <v>803373.5</v>
      </c>
      <c r="H27" s="22">
        <v>82600</v>
      </c>
      <c r="I27" s="22">
        <f>+'P3 Ejecucion '!G26</f>
        <v>0</v>
      </c>
      <c r="J27" s="22">
        <f>+'P3 Ejecucion '!H26</f>
        <v>0</v>
      </c>
      <c r="K27" s="22">
        <f>+'P3 Ejecucion '!I26</f>
        <v>692129</v>
      </c>
      <c r="L27" s="22">
        <f>+'P3 Ejecucion '!J26</f>
        <v>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8"/>
        <v>1578102.5</v>
      </c>
      <c r="S27" s="56"/>
      <c r="V27" s="22"/>
    </row>
    <row r="28" spans="3:22" x14ac:dyDescent="0.25">
      <c r="C28" s="2" t="s">
        <v>17</v>
      </c>
      <c r="D28" s="49">
        <f>SUM(D29:D37)</f>
        <v>293002482</v>
      </c>
      <c r="E28" s="49">
        <f t="shared" ref="E28:Q28" si="9">SUM(E29:E37)</f>
        <v>0</v>
      </c>
      <c r="F28" s="49">
        <f t="shared" si="9"/>
        <v>6828669.2999999998</v>
      </c>
      <c r="G28" s="49">
        <f t="shared" si="9"/>
        <v>21105292.079999998</v>
      </c>
      <c r="H28" s="49">
        <f t="shared" si="9"/>
        <v>29244600.48</v>
      </c>
      <c r="I28" s="49">
        <f t="shared" si="9"/>
        <v>24768256.82</v>
      </c>
      <c r="J28" s="49">
        <f t="shared" si="9"/>
        <v>21176775.030000001</v>
      </c>
      <c r="K28" s="49">
        <f t="shared" si="9"/>
        <v>22010985.549999997</v>
      </c>
      <c r="L28" s="49">
        <f t="shared" si="9"/>
        <v>25720129.52</v>
      </c>
      <c r="M28" s="49">
        <f t="shared" si="9"/>
        <v>17329581.07</v>
      </c>
      <c r="N28" s="49">
        <f t="shared" si="9"/>
        <v>0</v>
      </c>
      <c r="O28" s="49">
        <f t="shared" si="9"/>
        <v>0</v>
      </c>
      <c r="P28" s="49">
        <f t="shared" si="9"/>
        <v>0</v>
      </c>
      <c r="Q28" s="49">
        <f t="shared" si="9"/>
        <v>0</v>
      </c>
      <c r="R28" s="45">
        <f>SUM(F28:Q28)</f>
        <v>168184289.84999999</v>
      </c>
      <c r="S28" s="56"/>
      <c r="V28" s="22"/>
    </row>
    <row r="29" spans="3:22" x14ac:dyDescent="0.25">
      <c r="C29" s="4" t="s">
        <v>18</v>
      </c>
      <c r="D29" s="50">
        <v>19048000</v>
      </c>
      <c r="E29" s="50"/>
      <c r="F29" s="22">
        <f>+'P3 Ejecucion '!D28</f>
        <v>1545772.98</v>
      </c>
      <c r="G29" s="22">
        <f>+'P3 Ejecucion '!E28</f>
        <v>1467142.8</v>
      </c>
      <c r="H29" s="22">
        <v>1790323.8</v>
      </c>
      <c r="I29" s="22">
        <f>+'P3 Ejecucion '!G28</f>
        <v>730346.16</v>
      </c>
      <c r="J29" s="22">
        <f>+'P3 Ejecucion '!H28</f>
        <v>2754171.46</v>
      </c>
      <c r="K29" s="22">
        <f>+'P3 Ejecucion '!I28</f>
        <v>1575383.18</v>
      </c>
      <c r="L29" s="22">
        <f>+'P3 Ejecucion '!J28</f>
        <v>1158456.02</v>
      </c>
      <c r="M29" s="22">
        <f>+'P3 Ejecucion '!K28</f>
        <v>791337.96</v>
      </c>
      <c r="N29" s="22">
        <f>+'P3 Ejecucion '!L28</f>
        <v>0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11812934.359999999</v>
      </c>
      <c r="S29" s="56"/>
      <c r="V29" s="22"/>
    </row>
    <row r="30" spans="3:22" x14ac:dyDescent="0.25">
      <c r="C30" s="4" t="s">
        <v>19</v>
      </c>
      <c r="D30" s="50">
        <v>5036552</v>
      </c>
      <c r="E30" s="50"/>
      <c r="F30" s="22">
        <f>+'P3 Ejecucion '!D29</f>
        <v>0</v>
      </c>
      <c r="G30" s="22">
        <f>+'P3 Ejecucion '!E29</f>
        <v>211928</v>
      </c>
      <c r="H30" s="22">
        <v>436434.8</v>
      </c>
      <c r="I30" s="22">
        <f>+'P3 Ejecucion '!G29</f>
        <v>137470</v>
      </c>
      <c r="J30" s="22">
        <f>+'P3 Ejecucion '!H29</f>
        <v>420080</v>
      </c>
      <c r="K30" s="22">
        <f>+'P3 Ejecucion '!I29</f>
        <v>316528.2</v>
      </c>
      <c r="L30" s="22">
        <f>+'P3 Ejecucion '!J29</f>
        <v>197933.2</v>
      </c>
      <c r="M30" s="22">
        <f>+'P3 Ejecucion '!K29</f>
        <v>1151090</v>
      </c>
      <c r="N30" s="22">
        <f>+'P3 Ejecucion '!L29</f>
        <v>0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0">SUM(F30:Q30)</f>
        <v>2871464.2</v>
      </c>
      <c r="S30" s="56"/>
      <c r="V30" s="22"/>
    </row>
    <row r="31" spans="3:22" x14ac:dyDescent="0.25">
      <c r="C31" s="4" t="s">
        <v>20</v>
      </c>
      <c r="D31" s="50">
        <v>12612600</v>
      </c>
      <c r="E31" s="50"/>
      <c r="F31" s="22">
        <f>+'P3 Ejecucion '!D30</f>
        <v>460718.75</v>
      </c>
      <c r="G31" s="22">
        <f>+'P3 Ejecucion '!E30</f>
        <v>27258</v>
      </c>
      <c r="H31" s="22">
        <v>757843.2</v>
      </c>
      <c r="I31" s="22">
        <f>+'P3 Ejecucion '!G30</f>
        <v>915798</v>
      </c>
      <c r="J31" s="22">
        <f>+'P3 Ejecucion '!H30</f>
        <v>384385</v>
      </c>
      <c r="K31" s="22">
        <f>+'P3 Ejecucion '!I30</f>
        <v>170108.79999999999</v>
      </c>
      <c r="L31" s="22">
        <f>+'P3 Ejecucion '!J30</f>
        <v>1024877.2</v>
      </c>
      <c r="M31" s="22">
        <f>+'P3 Ejecucion '!K30</f>
        <v>472289.4</v>
      </c>
      <c r="N31" s="22">
        <f>+'P3 Ejecucion '!L30</f>
        <v>0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>SUM(F31:Q31)</f>
        <v>4213278.3500000006</v>
      </c>
      <c r="S31" s="56"/>
      <c r="V31" s="22"/>
    </row>
    <row r="32" spans="3:22" x14ac:dyDescent="0.25">
      <c r="C32" s="4" t="s">
        <v>21</v>
      </c>
      <c r="D32" s="50">
        <v>94500000</v>
      </c>
      <c r="E32" s="43"/>
      <c r="F32" s="22">
        <f>+'P3 Ejecucion '!D31</f>
        <v>1431061.2</v>
      </c>
      <c r="G32" s="22">
        <f>+'P3 Ejecucion '!E31</f>
        <v>7140117.6799999997</v>
      </c>
      <c r="H32" s="22">
        <v>11256176.050000001</v>
      </c>
      <c r="I32" s="22">
        <f>+'P3 Ejecucion '!G31</f>
        <v>10050689.4</v>
      </c>
      <c r="J32" s="22">
        <f>+'P3 Ejecucion '!H31</f>
        <v>7362922.9400000004</v>
      </c>
      <c r="K32" s="22">
        <f>+'P3 Ejecucion '!I31</f>
        <v>6717479.7400000002</v>
      </c>
      <c r="L32" s="22">
        <f>+'P3 Ejecucion '!J31</f>
        <v>5722164</v>
      </c>
      <c r="M32" s="22">
        <f>+'P3 Ejecucion '!K31</f>
        <v>6350951.7300000004</v>
      </c>
      <c r="N32" s="22">
        <f>+'P3 Ejecucion '!L31</f>
        <v>0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>SUM(F32:Q32)</f>
        <v>56031562.739999995</v>
      </c>
      <c r="S32" s="56"/>
      <c r="V32" s="22"/>
    </row>
    <row r="33" spans="3:22" x14ac:dyDescent="0.25">
      <c r="C33" s="4" t="s">
        <v>22</v>
      </c>
      <c r="D33" s="50">
        <v>4147200</v>
      </c>
      <c r="E33" s="50"/>
      <c r="F33" s="22">
        <f>+'P3 Ejecucion '!D32</f>
        <v>44850</v>
      </c>
      <c r="G33" s="22">
        <f>+'P3 Ejecucion '!E32</f>
        <v>38114</v>
      </c>
      <c r="H33" s="22">
        <v>65372</v>
      </c>
      <c r="I33" s="22">
        <f>+'P3 Ejecucion '!G32</f>
        <v>1388.86</v>
      </c>
      <c r="J33" s="22">
        <f>+'P3 Ejecucion '!H32</f>
        <v>19057</v>
      </c>
      <c r="K33" s="22">
        <f>+'P3 Ejecucion '!I32</f>
        <v>31583.87</v>
      </c>
      <c r="L33" s="22">
        <f>+'P3 Ejecucion '!J32</f>
        <v>28969</v>
      </c>
      <c r="M33" s="22">
        <f>+'P3 Ejecucion '!K32</f>
        <v>0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0"/>
        <v>229334.72999999998</v>
      </c>
      <c r="S33" s="56"/>
      <c r="V33" s="22"/>
    </row>
    <row r="34" spans="3:22" x14ac:dyDescent="0.25">
      <c r="C34" s="4" t="s">
        <v>23</v>
      </c>
      <c r="D34" s="50">
        <v>6241400</v>
      </c>
      <c r="E34" s="50"/>
      <c r="F34" s="22">
        <f>+'P3 Ejecucion '!D33</f>
        <v>3290.08</v>
      </c>
      <c r="G34" s="22">
        <f>+'P3 Ejecucion '!E33</f>
        <v>78739.039999999994</v>
      </c>
      <c r="H34" s="22">
        <v>231232.8</v>
      </c>
      <c r="I34" s="22">
        <f>+'P3 Ejecucion '!G33</f>
        <v>151394</v>
      </c>
      <c r="J34" s="22">
        <f>+'P3 Ejecucion '!H33</f>
        <v>7316</v>
      </c>
      <c r="K34" s="22">
        <f>+'P3 Ejecucion '!I33</f>
        <v>85266.29</v>
      </c>
      <c r="L34" s="22">
        <f>+'P3 Ejecucion '!J33</f>
        <v>217341.84</v>
      </c>
      <c r="M34" s="22">
        <f>+'P3 Ejecucion '!K33</f>
        <v>0</v>
      </c>
      <c r="N34" s="22">
        <f>+'P3 Ejecucion '!L33</f>
        <v>0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0"/>
        <v>774580.04999999993</v>
      </c>
      <c r="S34" s="56"/>
      <c r="V34" s="22"/>
    </row>
    <row r="35" spans="3:22" x14ac:dyDescent="0.25">
      <c r="C35" s="4" t="s">
        <v>24</v>
      </c>
      <c r="D35" s="50">
        <v>54895330</v>
      </c>
      <c r="E35" s="50"/>
      <c r="F35" s="22">
        <f>+'P3 Ejecucion '!D34</f>
        <v>1935067.62</v>
      </c>
      <c r="G35" s="22">
        <f>+'P3 Ejecucion '!E34</f>
        <v>3505858.07</v>
      </c>
      <c r="H35" s="22">
        <v>6638066.1299999999</v>
      </c>
      <c r="I35" s="22">
        <f>+'P3 Ejecucion '!G34</f>
        <v>3918857.67</v>
      </c>
      <c r="J35" s="22">
        <f>+'P3 Ejecucion '!H34</f>
        <v>4497253.3</v>
      </c>
      <c r="K35" s="22">
        <f>+'P3 Ejecucion '!I34</f>
        <v>4078780.03</v>
      </c>
      <c r="L35" s="22">
        <f>+'P3 Ejecucion '!J34</f>
        <v>8197079.4900000002</v>
      </c>
      <c r="M35" s="22">
        <f>+'P3 Ejecucion '!K34</f>
        <v>10</v>
      </c>
      <c r="N35" s="22">
        <f>+'P3 Ejecucion '!L34</f>
        <v>0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0"/>
        <v>32770972.310000002</v>
      </c>
      <c r="S35" s="56"/>
      <c r="V35" s="22"/>
    </row>
    <row r="36" spans="3:22" x14ac:dyDescent="0.25">
      <c r="C36" s="4" t="s">
        <v>25</v>
      </c>
      <c r="D36" s="50">
        <v>0</v>
      </c>
      <c r="E36" s="50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1406859.07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0"/>
        <v>1406859.07</v>
      </c>
      <c r="S36" s="56"/>
      <c r="V36" s="22"/>
    </row>
    <row r="37" spans="3:22" x14ac:dyDescent="0.25">
      <c r="C37" s="4" t="s">
        <v>26</v>
      </c>
      <c r="D37" s="50">
        <v>96521400</v>
      </c>
      <c r="E37" s="50"/>
      <c r="F37" s="22">
        <f>+'P3 Ejecucion '!D36</f>
        <v>1407908.67</v>
      </c>
      <c r="G37" s="22">
        <f>+'P3 Ejecucion '!E36</f>
        <v>8636134.4900000002</v>
      </c>
      <c r="H37" s="22">
        <v>8069151.7000000002</v>
      </c>
      <c r="I37" s="22">
        <f>+'P3 Ejecucion '!G36</f>
        <v>8862312.7300000004</v>
      </c>
      <c r="J37" s="22">
        <f>+'P3 Ejecucion '!H36</f>
        <v>5731589.3300000001</v>
      </c>
      <c r="K37" s="22">
        <f>+'P3 Ejecucion '!I36</f>
        <v>9035855.4399999995</v>
      </c>
      <c r="L37" s="22">
        <f>+'P3 Ejecucion '!J36</f>
        <v>9173308.7699999996</v>
      </c>
      <c r="M37" s="22">
        <f>+'P3 Ejecucion '!K36</f>
        <v>7157042.9100000001</v>
      </c>
      <c r="N37" s="22">
        <f>+'P3 Ejecucion '!L36</f>
        <v>0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58073304.039999992</v>
      </c>
      <c r="S37" s="56"/>
      <c r="V37" s="22"/>
    </row>
    <row r="38" spans="3:22" hidden="1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11">SUM(F39:F47)</f>
        <v>0</v>
      </c>
      <c r="G38" s="42">
        <f t="shared" si="11"/>
        <v>0</v>
      </c>
      <c r="H38" s="42">
        <f>SUM(H39:H47)</f>
        <v>0</v>
      </c>
      <c r="I38" s="42">
        <f t="shared" si="11"/>
        <v>0</v>
      </c>
      <c r="J38" s="42">
        <f t="shared" si="11"/>
        <v>0</v>
      </c>
      <c r="K38" s="42">
        <f t="shared" si="11"/>
        <v>0</v>
      </c>
      <c r="L38" s="42">
        <f t="shared" ref="L38" si="12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13">SUM(F38:Q38)</f>
        <v>0</v>
      </c>
      <c r="S38" s="56"/>
      <c r="V38" s="22"/>
    </row>
    <row r="39" spans="3:22" hidden="1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13"/>
        <v>0</v>
      </c>
      <c r="S39" s="56"/>
      <c r="V39" s="22"/>
    </row>
    <row r="40" spans="3:22" hidden="1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13"/>
        <v>0</v>
      </c>
      <c r="S40" s="56"/>
      <c r="V40" s="22"/>
    </row>
    <row r="41" spans="3:22" hidden="1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13"/>
        <v>0</v>
      </c>
      <c r="S41" s="56"/>
      <c r="V41" s="22"/>
    </row>
    <row r="42" spans="3:22" hidden="1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13"/>
        <v>0</v>
      </c>
      <c r="S42" s="56"/>
      <c r="V42" s="22"/>
    </row>
    <row r="43" spans="3:22" hidden="1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13"/>
        <v>0</v>
      </c>
      <c r="S43" s="56"/>
      <c r="V43" s="22"/>
    </row>
    <row r="44" spans="3:22" hidden="1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13"/>
        <v>0</v>
      </c>
      <c r="S44" s="56"/>
      <c r="V44" s="22"/>
    </row>
    <row r="45" spans="3:22" hidden="1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13"/>
        <v>0</v>
      </c>
      <c r="S45" s="56"/>
      <c r="V45" s="22"/>
    </row>
    <row r="46" spans="3:22" hidden="1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13"/>
        <v>0</v>
      </c>
      <c r="S46" s="56"/>
      <c r="V46" s="22"/>
    </row>
    <row r="47" spans="3:22" hidden="1" x14ac:dyDescent="0.25">
      <c r="C47" s="2" t="s">
        <v>36</v>
      </c>
      <c r="D47" s="42">
        <f>SUM(D48:D53)</f>
        <v>0</v>
      </c>
      <c r="E47" s="42">
        <f t="shared" ref="E47" si="14">SUM(E48:E53)</f>
        <v>0</v>
      </c>
      <c r="F47" s="42">
        <f>SUM(F48:F53)</f>
        <v>0</v>
      </c>
      <c r="G47" s="42">
        <f t="shared" ref="G47:K47" si="15">SUM(G48:G53)</f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si="15"/>
        <v>0</v>
      </c>
      <c r="L47" s="42">
        <f t="shared" ref="L47:Q47" si="16">SUM(L48:L53)</f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3">
        <f t="shared" si="13"/>
        <v>0</v>
      </c>
      <c r="S47" s="56"/>
      <c r="V47" s="22"/>
    </row>
    <row r="48" spans="3:22" hidden="1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13"/>
        <v>0</v>
      </c>
      <c r="S48" s="56"/>
      <c r="V48" s="22"/>
    </row>
    <row r="49" spans="3:22" hidden="1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13"/>
        <v>0</v>
      </c>
      <c r="S49" s="56"/>
      <c r="V49" s="22"/>
    </row>
    <row r="50" spans="3:22" hidden="1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13"/>
        <v>0</v>
      </c>
      <c r="S50" s="56"/>
      <c r="V50" s="22"/>
    </row>
    <row r="51" spans="3:22" hidden="1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13"/>
        <v>0</v>
      </c>
      <c r="S51" s="56"/>
      <c r="V51" s="22"/>
    </row>
    <row r="52" spans="3:22" hidden="1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13"/>
        <v>0</v>
      </c>
      <c r="S52" s="56"/>
      <c r="V52" s="22"/>
    </row>
    <row r="53" spans="3:22" hidden="1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13"/>
        <v>0</v>
      </c>
      <c r="S53" s="56"/>
      <c r="V53" s="22"/>
    </row>
    <row r="54" spans="3:22" x14ac:dyDescent="0.25">
      <c r="C54" s="2" t="s">
        <v>43</v>
      </c>
      <c r="D54" s="49">
        <f>SUM(D55:D63)</f>
        <v>81627190</v>
      </c>
      <c r="E54" s="49">
        <f t="shared" ref="E54:Q54" si="17">SUM(E55:E63)</f>
        <v>0</v>
      </c>
      <c r="F54" s="49">
        <f t="shared" si="17"/>
        <v>879235.7</v>
      </c>
      <c r="G54" s="49">
        <f t="shared" si="17"/>
        <v>2087470.32</v>
      </c>
      <c r="H54" s="49">
        <f t="shared" si="17"/>
        <v>3327485.07</v>
      </c>
      <c r="I54" s="49">
        <f t="shared" si="17"/>
        <v>1797145.32</v>
      </c>
      <c r="J54" s="49">
        <f t="shared" si="17"/>
        <v>2041702.79</v>
      </c>
      <c r="K54" s="49">
        <f t="shared" si="17"/>
        <v>8325134.8799999999</v>
      </c>
      <c r="L54" s="49">
        <f t="shared" si="17"/>
        <v>2357890.56</v>
      </c>
      <c r="M54" s="49">
        <f t="shared" si="17"/>
        <v>3501325.5900000003</v>
      </c>
      <c r="N54" s="49">
        <f t="shared" si="17"/>
        <v>0</v>
      </c>
      <c r="O54" s="49">
        <f t="shared" si="17"/>
        <v>0</v>
      </c>
      <c r="P54" s="49">
        <f t="shared" si="17"/>
        <v>0</v>
      </c>
      <c r="Q54" s="49">
        <f t="shared" si="17"/>
        <v>0</v>
      </c>
      <c r="R54" s="45">
        <f>SUM(F54:Q54)</f>
        <v>24317390.229999997</v>
      </c>
      <c r="S54" s="56"/>
      <c r="V54" s="22"/>
    </row>
    <row r="55" spans="3:22" x14ac:dyDescent="0.25">
      <c r="C55" s="4" t="s">
        <v>44</v>
      </c>
      <c r="D55" s="50">
        <v>10165000</v>
      </c>
      <c r="E55" s="50"/>
      <c r="F55" s="22">
        <f>+'P3 Ejecucion '!D54</f>
        <v>0</v>
      </c>
      <c r="G55" s="22">
        <f>+'P3 Ejecucion '!E54</f>
        <v>517328.52</v>
      </c>
      <c r="H55" s="22">
        <v>564606.4</v>
      </c>
      <c r="I55" s="22">
        <f>+'P3 Ejecucion '!G54</f>
        <v>100252.8</v>
      </c>
      <c r="J55" s="22">
        <f>+'P3 Ejecucion '!H54</f>
        <v>915498.4</v>
      </c>
      <c r="K55" s="22">
        <f>+'P3 Ejecucion '!I54</f>
        <v>640622</v>
      </c>
      <c r="L55" s="22">
        <f>+'P3 Ejecucion '!J54</f>
        <v>247232.61</v>
      </c>
      <c r="M55" s="22">
        <f>+'P3 Ejecucion '!K54</f>
        <v>593296.92000000004</v>
      </c>
      <c r="N55" s="22">
        <f>+'P3 Ejecucion '!L54</f>
        <v>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18">SUM(F55:Q55)</f>
        <v>3578837.65</v>
      </c>
      <c r="S55" s="56"/>
      <c r="V55" s="22"/>
    </row>
    <row r="56" spans="3:22" x14ac:dyDescent="0.25">
      <c r="C56" s="4" t="s">
        <v>45</v>
      </c>
      <c r="D56" s="50">
        <v>1533090</v>
      </c>
      <c r="E56" s="50"/>
      <c r="F56" s="22">
        <f>+'P3 Ejecucion '!D55</f>
        <v>0</v>
      </c>
      <c r="G56" s="22">
        <f>+'P3 Ejecucion '!E55</f>
        <v>0</v>
      </c>
      <c r="H56" s="22">
        <v>33040</v>
      </c>
      <c r="I56" s="22">
        <f>+'P3 Ejecucion '!G55</f>
        <v>312194.78000000003</v>
      </c>
      <c r="J56" s="22">
        <f>+'P3 Ejecucion '!H55</f>
        <v>33194.82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18"/>
        <v>378429.60000000003</v>
      </c>
      <c r="S56" s="56"/>
      <c r="V56" s="22"/>
    </row>
    <row r="57" spans="3:22" x14ac:dyDescent="0.25">
      <c r="C57" s="4" t="s">
        <v>46</v>
      </c>
      <c r="D57" s="50">
        <v>56306600</v>
      </c>
      <c r="E57" s="50"/>
      <c r="F57" s="22">
        <f>+'P3 Ejecucion '!D56</f>
        <v>869205.7</v>
      </c>
      <c r="G57" s="22">
        <f>+'P3 Ejecucion '!E56</f>
        <v>1570141.8</v>
      </c>
      <c r="H57" s="22">
        <v>2419200.12</v>
      </c>
      <c r="I57" s="22">
        <f>+'P3 Ejecucion '!G56</f>
        <v>1058016</v>
      </c>
      <c r="J57" s="22">
        <f>+'P3 Ejecucion '!H56</f>
        <v>1093009.57</v>
      </c>
      <c r="K57" s="22">
        <f>+'P3 Ejecucion '!I56</f>
        <v>7458803.96</v>
      </c>
      <c r="L57" s="22">
        <f>+'P3 Ejecucion '!J56</f>
        <v>926793.95</v>
      </c>
      <c r="M57" s="22">
        <f>+'P3 Ejecucion '!K56</f>
        <v>2094356.04</v>
      </c>
      <c r="N57" s="22">
        <f>+'P3 Ejecucion '!L56</f>
        <v>0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18"/>
        <v>17489527.140000001</v>
      </c>
      <c r="S57" s="56"/>
      <c r="V57" s="22"/>
    </row>
    <row r="58" spans="3:22" x14ac:dyDescent="0.25">
      <c r="C58" s="4" t="s">
        <v>47</v>
      </c>
      <c r="D58" s="50">
        <v>0</v>
      </c>
      <c r="E58" s="50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1072000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18"/>
        <v>1072000</v>
      </c>
      <c r="S58" s="56"/>
      <c r="V58" s="22"/>
    </row>
    <row r="59" spans="3:22" x14ac:dyDescent="0.25">
      <c r="C59" s="4" t="s">
        <v>48</v>
      </c>
      <c r="D59" s="50">
        <v>7115000</v>
      </c>
      <c r="E59" s="50"/>
      <c r="F59" s="22">
        <f>+'P3 Ejecucion '!D58</f>
        <v>10030</v>
      </c>
      <c r="G59" s="22">
        <f>+'P3 Ejecucion '!E58</f>
        <v>0</v>
      </c>
      <c r="H59" s="22">
        <v>310638.55</v>
      </c>
      <c r="I59" s="22">
        <f>+'P3 Ejecucion '!G58</f>
        <v>326681.74</v>
      </c>
      <c r="J59" s="22">
        <f>+'P3 Ejecucion '!H58</f>
        <v>0</v>
      </c>
      <c r="K59" s="22">
        <f>+'P3 Ejecucion '!I58</f>
        <v>225708.92</v>
      </c>
      <c r="L59" s="22">
        <f>+'P3 Ejecucion '!J58</f>
        <v>111864</v>
      </c>
      <c r="M59" s="22">
        <f>+'P3 Ejecucion '!K58</f>
        <v>419849.99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18"/>
        <v>1404773.2000000002</v>
      </c>
      <c r="S59" s="56"/>
      <c r="V59" s="22"/>
    </row>
    <row r="60" spans="3:22" x14ac:dyDescent="0.25">
      <c r="C60" s="4" t="s">
        <v>49</v>
      </c>
      <c r="D60" s="50">
        <v>932500</v>
      </c>
      <c r="E60" s="50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179950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18"/>
        <v>179950</v>
      </c>
      <c r="S60" s="56"/>
      <c r="V60" s="22"/>
    </row>
    <row r="61" spans="3:22" x14ac:dyDescent="0.25">
      <c r="C61" s="4" t="s">
        <v>50</v>
      </c>
      <c r="D61" s="50">
        <v>0</v>
      </c>
      <c r="E61" s="50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18"/>
        <v>0</v>
      </c>
      <c r="S61" s="56"/>
      <c r="V61" s="22"/>
    </row>
    <row r="62" spans="3:22" x14ac:dyDescent="0.25">
      <c r="C62" s="4" t="s">
        <v>51</v>
      </c>
      <c r="D62" s="50">
        <v>5575000</v>
      </c>
      <c r="E62" s="50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56"/>
      <c r="V62" s="22"/>
    </row>
    <row r="63" spans="3:22" x14ac:dyDescent="0.25">
      <c r="C63" s="4" t="s">
        <v>52</v>
      </c>
      <c r="D63" s="50">
        <v>0</v>
      </c>
      <c r="E63" s="50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213872.64000000001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19">SUM(F63:Q63)</f>
        <v>213872.64000000001</v>
      </c>
      <c r="S63" s="56"/>
      <c r="V63" s="22"/>
    </row>
    <row r="64" spans="3:22" hidden="1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19"/>
        <v>0</v>
      </c>
      <c r="S64" s="56"/>
      <c r="V64" s="22"/>
    </row>
    <row r="65" spans="3:22" hidden="1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19"/>
        <v>0</v>
      </c>
      <c r="S65" s="56"/>
      <c r="V65" s="22"/>
    </row>
    <row r="66" spans="3:22" hidden="1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19"/>
        <v>0</v>
      </c>
      <c r="S66" s="56"/>
      <c r="V66" s="22"/>
    </row>
    <row r="67" spans="3:22" hidden="1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19"/>
        <v>0</v>
      </c>
      <c r="S67" s="56"/>
      <c r="V67" s="22"/>
    </row>
    <row r="68" spans="3:22" hidden="1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19"/>
        <v>0</v>
      </c>
      <c r="S68" s="56"/>
      <c r="V68" s="22"/>
    </row>
    <row r="69" spans="3:22" hidden="1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19"/>
        <v>0</v>
      </c>
      <c r="S69" s="56"/>
      <c r="V69" s="22"/>
    </row>
    <row r="70" spans="3:22" hidden="1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19"/>
        <v>0</v>
      </c>
      <c r="S70" s="56"/>
      <c r="V70" s="22"/>
    </row>
    <row r="71" spans="3:22" hidden="1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19"/>
        <v>0</v>
      </c>
      <c r="S71" s="56"/>
      <c r="V71" s="22"/>
    </row>
    <row r="72" spans="3:22" hidden="1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19"/>
        <v>0</v>
      </c>
      <c r="S72" s="56"/>
      <c r="V72" s="22"/>
    </row>
    <row r="73" spans="3:22" hidden="1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19"/>
        <v>0</v>
      </c>
      <c r="S73" s="56"/>
      <c r="V73" s="22"/>
    </row>
    <row r="74" spans="3:22" hidden="1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19"/>
        <v>0</v>
      </c>
      <c r="S74" s="56"/>
      <c r="V74" s="22"/>
    </row>
    <row r="75" spans="3:22" hidden="1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19"/>
        <v>0</v>
      </c>
      <c r="S75" s="56"/>
      <c r="V75" s="22"/>
    </row>
    <row r="76" spans="3:22" hidden="1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19"/>
        <v>0</v>
      </c>
      <c r="S76" s="56"/>
      <c r="V76" s="22"/>
    </row>
    <row r="77" spans="3:22" hidden="1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19"/>
        <v>0</v>
      </c>
      <c r="S77" s="56"/>
      <c r="V77" s="22"/>
    </row>
    <row r="78" spans="3:22" hidden="1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19"/>
        <v>0</v>
      </c>
      <c r="S78" s="56"/>
      <c r="V78" s="22"/>
    </row>
    <row r="79" spans="3:22" hidden="1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19"/>
        <v>0</v>
      </c>
      <c r="S79" s="56"/>
      <c r="V79" s="22"/>
    </row>
    <row r="80" spans="3:22" hidden="1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19"/>
        <v>0</v>
      </c>
      <c r="S80" s="56"/>
      <c r="V80" s="22"/>
    </row>
    <row r="81" spans="3:22" hidden="1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19"/>
        <v>0</v>
      </c>
      <c r="S81" s="56"/>
      <c r="V81" s="22"/>
    </row>
    <row r="82" spans="3:22" hidden="1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19"/>
        <v>0</v>
      </c>
      <c r="S82" s="56"/>
      <c r="V82" s="22">
        <v>0</v>
      </c>
    </row>
    <row r="83" spans="3:22" hidden="1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19"/>
        <v>0</v>
      </c>
      <c r="S83" s="56"/>
      <c r="V83" s="22">
        <v>0</v>
      </c>
    </row>
    <row r="84" spans="3:22" hidden="1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19"/>
        <v>0</v>
      </c>
      <c r="S84" s="56"/>
      <c r="V84" s="22">
        <v>0</v>
      </c>
    </row>
    <row r="85" spans="3:22" x14ac:dyDescent="0.25">
      <c r="C85" s="8" t="s">
        <v>65</v>
      </c>
      <c r="D85" s="48">
        <f>D12+D18+D28+D38+D47+D54+D64+D69+D72</f>
        <v>1236158378.1300001</v>
      </c>
      <c r="E85" s="48">
        <f t="shared" ref="E85:Q85" si="20">E12+E18+E28+E38+E47+E54+E64+E69+E72</f>
        <v>0</v>
      </c>
      <c r="F85" s="48">
        <f t="shared" si="20"/>
        <v>58860504.230000004</v>
      </c>
      <c r="G85" s="48">
        <f t="shared" si="20"/>
        <v>78490062.75</v>
      </c>
      <c r="H85" s="48">
        <f t="shared" si="20"/>
        <v>107009040.82999998</v>
      </c>
      <c r="I85" s="48">
        <f t="shared" si="20"/>
        <v>80312620.889999986</v>
      </c>
      <c r="J85" s="48">
        <f t="shared" si="20"/>
        <v>74475163.519999996</v>
      </c>
      <c r="K85" s="48">
        <f t="shared" si="20"/>
        <v>84258544.289999992</v>
      </c>
      <c r="L85" s="48">
        <f t="shared" si="20"/>
        <v>80898271.649999991</v>
      </c>
      <c r="M85" s="48">
        <f t="shared" si="20"/>
        <v>72970615.620000005</v>
      </c>
      <c r="N85" s="48">
        <f t="shared" si="20"/>
        <v>0</v>
      </c>
      <c r="O85" s="48">
        <f t="shared" si="20"/>
        <v>0</v>
      </c>
      <c r="P85" s="48">
        <f t="shared" si="20"/>
        <v>0</v>
      </c>
      <c r="Q85" s="48">
        <f t="shared" si="20"/>
        <v>0</v>
      </c>
      <c r="R85" s="48">
        <f>R12+R18+R28+R38+R47+R54+R64+R69+R72</f>
        <v>637274823.77999997</v>
      </c>
      <c r="V85" s="22"/>
    </row>
    <row r="86" spans="3:22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22" x14ac:dyDescent="0.25"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90" spans="3:22" ht="15.75" thickBot="1" x14ac:dyDescent="0.3">
      <c r="D90" s="43"/>
      <c r="E90" s="43"/>
      <c r="F90" s="43"/>
      <c r="G90" s="43"/>
      <c r="H90" s="43"/>
      <c r="I90" s="43"/>
      <c r="J90" s="43"/>
    </row>
    <row r="91" spans="3:22" x14ac:dyDescent="0.25">
      <c r="C91" s="68" t="s">
        <v>113</v>
      </c>
      <c r="D91" s="69"/>
    </row>
    <row r="92" spans="3:22" x14ac:dyDescent="0.25">
      <c r="C92" s="70" t="s">
        <v>114</v>
      </c>
      <c r="D92" s="71"/>
    </row>
    <row r="93" spans="3:22" x14ac:dyDescent="0.25">
      <c r="C93" s="72" t="s">
        <v>115</v>
      </c>
      <c r="D93" s="73"/>
    </row>
    <row r="94" spans="3:22" ht="15.75" thickBot="1" x14ac:dyDescent="0.3">
      <c r="C94" s="72" t="s">
        <v>116</v>
      </c>
      <c r="D94" s="74"/>
    </row>
    <row r="95" spans="3:22" ht="27" customHeight="1" thickBot="1" x14ac:dyDescent="0.45">
      <c r="C95" s="95" t="s">
        <v>95</v>
      </c>
      <c r="D95" s="96"/>
      <c r="E95" s="96"/>
      <c r="F95" s="97"/>
      <c r="I95" s="75"/>
    </row>
    <row r="96" spans="3:22" ht="27" customHeight="1" thickBot="1" x14ac:dyDescent="0.3">
      <c r="C96" s="98" t="s">
        <v>96</v>
      </c>
      <c r="D96" s="99"/>
      <c r="E96" s="99"/>
      <c r="F96" s="100"/>
      <c r="I96" s="76"/>
    </row>
    <row r="97" spans="3:9" customFormat="1" ht="15.75" customHeight="1" thickBot="1" x14ac:dyDescent="0.3">
      <c r="C97" s="101" t="s">
        <v>97</v>
      </c>
      <c r="D97" s="102"/>
      <c r="E97" s="102"/>
      <c r="F97" s="103"/>
    </row>
    <row r="98" spans="3:9" customFormat="1" ht="21" x14ac:dyDescent="0.35">
      <c r="I98" s="77" t="s">
        <v>117</v>
      </c>
    </row>
    <row r="99" spans="3:9" customFormat="1" ht="21" x14ac:dyDescent="0.25">
      <c r="I99" s="78" t="s">
        <v>118</v>
      </c>
    </row>
  </sheetData>
  <mergeCells count="12">
    <mergeCell ref="C95:F95"/>
    <mergeCell ref="C96:F96"/>
    <mergeCell ref="C97:F97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paperSize="120" scale="3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101"/>
  <sheetViews>
    <sheetView showGridLines="0" topLeftCell="A55" zoomScale="70" zoomScaleNormal="70" workbookViewId="0">
      <selection activeCell="J1" sqref="C1:P99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17.42578125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83" t="s">
        <v>98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52"/>
    </row>
    <row r="4" spans="3:20" ht="21" customHeight="1" x14ac:dyDescent="0.25">
      <c r="C4" s="81" t="s">
        <v>107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60"/>
    </row>
    <row r="5" spans="3:20" ht="15.75" x14ac:dyDescent="0.25">
      <c r="C5" s="87" t="s">
        <v>106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53"/>
    </row>
    <row r="6" spans="3:20" ht="15.75" customHeight="1" x14ac:dyDescent="0.25">
      <c r="C6" s="85" t="s">
        <v>92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13"/>
    </row>
    <row r="7" spans="3:20" ht="15.75" customHeight="1" x14ac:dyDescent="0.25">
      <c r="C7" s="86" t="s">
        <v>77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59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58860504.230000004</v>
      </c>
      <c r="E10" s="42">
        <f t="shared" ref="E10:M10" si="0">+E11+E17+E27+E53</f>
        <v>78490062.75</v>
      </c>
      <c r="F10" s="42">
        <f t="shared" si="0"/>
        <v>107009040.82999998</v>
      </c>
      <c r="G10" s="42">
        <f t="shared" si="0"/>
        <v>80312620.889999986</v>
      </c>
      <c r="H10" s="42">
        <f>+H11+H17+H27+H53</f>
        <v>74475163.519999996</v>
      </c>
      <c r="I10" s="42">
        <f t="shared" si="0"/>
        <v>84258544.289999992</v>
      </c>
      <c r="J10" s="42">
        <f>+J11+J17+J27+J53</f>
        <v>80898271.649999991</v>
      </c>
      <c r="K10" s="42">
        <f>+K11+K17+K27+K53</f>
        <v>72970615.620000005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637274823.77999997</v>
      </c>
    </row>
    <row r="11" spans="3:20" x14ac:dyDescent="0.25">
      <c r="C11" s="2" t="s">
        <v>1</v>
      </c>
      <c r="D11" s="42">
        <f t="shared" ref="D11:M11" si="1">SUM(D12:D16)</f>
        <v>49429123.020000003</v>
      </c>
      <c r="E11" s="42">
        <f t="shared" si="1"/>
        <v>49877441.789999999</v>
      </c>
      <c r="F11" s="42">
        <f t="shared" si="1"/>
        <v>70969966.00999999</v>
      </c>
      <c r="G11" s="42">
        <f t="shared" si="1"/>
        <v>48349049.019999996</v>
      </c>
      <c r="H11" s="42">
        <f>SUM(H12:H16)</f>
        <v>48345553.269999996</v>
      </c>
      <c r="I11" s="42">
        <f t="shared" si="1"/>
        <v>48484247.340000004</v>
      </c>
      <c r="J11" s="42">
        <f t="shared" si="1"/>
        <v>48053595.549999997</v>
      </c>
      <c r="K11" s="42">
        <f t="shared" si="1"/>
        <v>48042314.859999999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411551290.85999995</v>
      </c>
      <c r="Q11" s="22"/>
      <c r="R11" s="5"/>
      <c r="S11" s="44"/>
    </row>
    <row r="12" spans="3:20" x14ac:dyDescent="0.25">
      <c r="C12" s="4" t="s">
        <v>2</v>
      </c>
      <c r="D12" s="22">
        <v>42606719.200000003</v>
      </c>
      <c r="E12" s="22">
        <v>43037515.170000002</v>
      </c>
      <c r="F12" s="22">
        <v>41869868.799999997</v>
      </c>
      <c r="G12" s="22">
        <v>41744832.93</v>
      </c>
      <c r="H12" s="22">
        <v>41855512.5</v>
      </c>
      <c r="I12" s="22">
        <v>41943339.859999999</v>
      </c>
      <c r="J12" s="22">
        <v>41585806.149999999</v>
      </c>
      <c r="K12" s="22">
        <v>41620255.549999997</v>
      </c>
      <c r="L12" s="22"/>
      <c r="M12" s="22"/>
      <c r="N12" s="22"/>
      <c r="O12" s="22"/>
      <c r="P12" s="43">
        <f>SUM(D12:O12)</f>
        <v>336263850.15999997</v>
      </c>
      <c r="Q12" s="43"/>
      <c r="R12" s="5"/>
    </row>
    <row r="13" spans="3:20" x14ac:dyDescent="0.25">
      <c r="C13" s="4" t="s">
        <v>3</v>
      </c>
      <c r="D13" s="22">
        <v>536300</v>
      </c>
      <c r="E13" s="46">
        <v>571293.32999999996</v>
      </c>
      <c r="F13" s="22">
        <v>22972710.859999999</v>
      </c>
      <c r="G13" s="22">
        <v>500680.05</v>
      </c>
      <c r="H13" s="22">
        <v>442790</v>
      </c>
      <c r="I13" s="22">
        <v>521770</v>
      </c>
      <c r="J13" s="22">
        <v>522900</v>
      </c>
      <c r="K13" s="47">
        <v>504200</v>
      </c>
      <c r="L13" s="47"/>
      <c r="M13" s="47"/>
      <c r="N13" s="47"/>
      <c r="O13" s="22"/>
      <c r="P13" s="43">
        <f t="shared" ref="P13:P16" si="2">SUM(D13:O13)</f>
        <v>26572644.239999998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/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/>
      <c r="M15" s="22"/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6286103.8200000003</v>
      </c>
      <c r="E16" s="22">
        <v>6268633.29</v>
      </c>
      <c r="F16" s="22">
        <v>6127386.3499999996</v>
      </c>
      <c r="G16" s="22">
        <v>6103536.04</v>
      </c>
      <c r="H16" s="22">
        <v>6047250.7699999996</v>
      </c>
      <c r="I16" s="22">
        <v>6019137.4800000004</v>
      </c>
      <c r="J16" s="22">
        <v>5944889.4000000004</v>
      </c>
      <c r="K16" s="22">
        <v>5917859.3099999996</v>
      </c>
      <c r="L16" s="22"/>
      <c r="M16" s="22"/>
      <c r="N16" s="22"/>
      <c r="O16" s="22"/>
      <c r="P16" s="43">
        <f t="shared" si="2"/>
        <v>48714796.460000001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1723476.21</v>
      </c>
      <c r="E17" s="42">
        <f t="shared" si="3"/>
        <v>5419858.5599999996</v>
      </c>
      <c r="F17" s="42">
        <f t="shared" si="3"/>
        <v>3466989.27</v>
      </c>
      <c r="G17" s="42">
        <f>SUM(G18:G26)</f>
        <v>5398169.7300000004</v>
      </c>
      <c r="H17" s="42">
        <f>SUM(H18:H26)</f>
        <v>2911132.4299999997</v>
      </c>
      <c r="I17" s="42">
        <f t="shared" si="3"/>
        <v>5438176.5199999996</v>
      </c>
      <c r="J17" s="42">
        <f t="shared" si="3"/>
        <v>4766656.0199999996</v>
      </c>
      <c r="K17" s="42">
        <f t="shared" si="3"/>
        <v>4097394.1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33221852.84</v>
      </c>
      <c r="Q17" s="22"/>
      <c r="R17" s="5"/>
      <c r="S17" s="44"/>
    </row>
    <row r="18" spans="3:19" x14ac:dyDescent="0.25">
      <c r="C18" s="4" t="s">
        <v>8</v>
      </c>
      <c r="D18" s="22">
        <v>427912.62</v>
      </c>
      <c r="E18" s="22">
        <v>430502.07</v>
      </c>
      <c r="F18" s="22">
        <v>440891.99</v>
      </c>
      <c r="G18" s="22">
        <v>1461432.01</v>
      </c>
      <c r="H18" s="22">
        <v>774555.02</v>
      </c>
      <c r="I18" s="22">
        <v>627383.72</v>
      </c>
      <c r="J18" s="22">
        <v>614043.37</v>
      </c>
      <c r="K18" s="22">
        <v>472730.47</v>
      </c>
      <c r="L18" s="22"/>
      <c r="M18" s="22"/>
      <c r="N18" s="22"/>
      <c r="O18" s="22"/>
      <c r="P18" s="43">
        <f>SUM(D18:O18)</f>
        <v>5249451.2699999996</v>
      </c>
      <c r="Q18" s="43"/>
      <c r="R18" s="5"/>
    </row>
    <row r="19" spans="3:19" x14ac:dyDescent="0.25">
      <c r="C19" s="4" t="s">
        <v>9</v>
      </c>
      <c r="D19" s="22">
        <v>0</v>
      </c>
      <c r="E19" s="22">
        <v>33630</v>
      </c>
      <c r="F19" s="22"/>
      <c r="G19" s="22">
        <v>235292</v>
      </c>
      <c r="H19" s="22">
        <v>130036</v>
      </c>
      <c r="I19" s="22">
        <f>182422.98-70800</f>
        <v>111622.98000000001</v>
      </c>
      <c r="J19" s="22">
        <v>82954</v>
      </c>
      <c r="K19" s="22">
        <v>255706</v>
      </c>
      <c r="L19" s="22"/>
      <c r="M19" s="22"/>
      <c r="N19" s="22"/>
      <c r="O19" s="22"/>
      <c r="P19" s="43">
        <f t="shared" ref="P19:P26" si="4">SUM(D19:O19)</f>
        <v>849240.98</v>
      </c>
      <c r="Q19" s="43"/>
      <c r="R19" s="5"/>
    </row>
    <row r="20" spans="3:19" x14ac:dyDescent="0.25">
      <c r="C20" s="4" t="s">
        <v>10</v>
      </c>
      <c r="D20" s="22">
        <v>0</v>
      </c>
      <c r="E20" s="22">
        <v>0</v>
      </c>
      <c r="F20" s="22">
        <f>+'P3 Ejecucion '!D19</f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/>
      <c r="M20" s="22"/>
      <c r="N20" s="22"/>
      <c r="O20" s="22"/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>
        <v>121977.51</v>
      </c>
      <c r="F21" s="22">
        <v>166984</v>
      </c>
      <c r="G21" s="22">
        <v>72500</v>
      </c>
      <c r="H21" s="22">
        <v>118000</v>
      </c>
      <c r="I21" s="22">
        <v>123824.21</v>
      </c>
      <c r="J21" s="22">
        <v>194628.08</v>
      </c>
      <c r="K21" s="22">
        <v>0</v>
      </c>
      <c r="L21" s="22"/>
      <c r="M21" s="22"/>
      <c r="N21" s="22"/>
      <c r="O21" s="22"/>
      <c r="P21" s="43">
        <f t="shared" si="4"/>
        <v>797913.79999999993</v>
      </c>
      <c r="Q21" s="43"/>
      <c r="R21" s="5"/>
    </row>
    <row r="22" spans="3:19" x14ac:dyDescent="0.25">
      <c r="C22" s="4" t="s">
        <v>12</v>
      </c>
      <c r="D22" s="22">
        <v>453638.97</v>
      </c>
      <c r="E22" s="22">
        <v>220660</v>
      </c>
      <c r="F22" s="22">
        <f>+'P3 Ejecucion '!D21</f>
        <v>0</v>
      </c>
      <c r="G22" s="22">
        <v>460200</v>
      </c>
      <c r="H22" s="22">
        <v>230100</v>
      </c>
      <c r="I22" s="22">
        <v>233484.95</v>
      </c>
      <c r="J22" s="22">
        <v>232191.43</v>
      </c>
      <c r="K22" s="22">
        <v>230749.24</v>
      </c>
      <c r="L22" s="22"/>
      <c r="M22" s="22"/>
      <c r="N22" s="22"/>
      <c r="O22" s="22"/>
      <c r="P22" s="43">
        <f t="shared" si="4"/>
        <v>2061024.5899999999</v>
      </c>
      <c r="Q22" s="43"/>
      <c r="R22" s="5"/>
    </row>
    <row r="23" spans="3:19" x14ac:dyDescent="0.25">
      <c r="C23" s="4" t="s">
        <v>13</v>
      </c>
      <c r="D23" s="22">
        <v>0</v>
      </c>
      <c r="E23" s="22">
        <v>0</v>
      </c>
      <c r="F23" s="22">
        <v>1430192.28</v>
      </c>
      <c r="G23" s="22">
        <v>0</v>
      </c>
      <c r="H23" s="22">
        <v>103735.73</v>
      </c>
      <c r="I23" s="22">
        <v>0</v>
      </c>
      <c r="J23" s="22">
        <v>0</v>
      </c>
      <c r="K23" s="22">
        <v>0</v>
      </c>
      <c r="L23" s="22"/>
      <c r="M23" s="22"/>
      <c r="N23" s="22"/>
      <c r="O23" s="22"/>
      <c r="P23" s="43">
        <f t="shared" si="4"/>
        <v>1533928.01</v>
      </c>
      <c r="Q23" s="43"/>
      <c r="R23" s="5"/>
    </row>
    <row r="24" spans="3:19" x14ac:dyDescent="0.25">
      <c r="C24" s="4" t="s">
        <v>14</v>
      </c>
      <c r="D24" s="22">
        <v>756964.62</v>
      </c>
      <c r="E24" s="22">
        <v>3777855.48</v>
      </c>
      <c r="F24" s="22">
        <v>1178761</v>
      </c>
      <c r="G24" s="22">
        <v>3083785.72</v>
      </c>
      <c r="H24" s="22">
        <v>1501605.68</v>
      </c>
      <c r="I24" s="22">
        <v>3125333.25</v>
      </c>
      <c r="J24" s="22">
        <v>3506177.8</v>
      </c>
      <c r="K24" s="22">
        <v>2046413.52</v>
      </c>
      <c r="L24" s="22"/>
      <c r="M24" s="22"/>
      <c r="N24" s="22"/>
      <c r="O24" s="22"/>
      <c r="P24" s="43">
        <f t="shared" si="4"/>
        <v>18976897.07</v>
      </c>
      <c r="Q24" s="43"/>
      <c r="R24" s="5"/>
    </row>
    <row r="25" spans="3:19" x14ac:dyDescent="0.25">
      <c r="C25" s="4" t="s">
        <v>15</v>
      </c>
      <c r="D25" s="22">
        <v>84960</v>
      </c>
      <c r="E25" s="22">
        <v>31860</v>
      </c>
      <c r="F25" s="22">
        <v>167560</v>
      </c>
      <c r="G25" s="22">
        <v>84960</v>
      </c>
      <c r="H25" s="22">
        <v>53100</v>
      </c>
      <c r="I25" s="22">
        <v>524398.41</v>
      </c>
      <c r="J25" s="22">
        <v>136661.34</v>
      </c>
      <c r="K25" s="22">
        <v>1091794.8700000001</v>
      </c>
      <c r="L25" s="22"/>
      <c r="M25" s="22"/>
      <c r="N25" s="22"/>
      <c r="O25" s="22"/>
      <c r="P25" s="43">
        <f t="shared" si="4"/>
        <v>2175294.62</v>
      </c>
      <c r="Q25" s="43"/>
      <c r="R25" s="5"/>
    </row>
    <row r="26" spans="3:19" x14ac:dyDescent="0.25">
      <c r="C26" s="4" t="s">
        <v>16</v>
      </c>
      <c r="D26" s="22">
        <v>0</v>
      </c>
      <c r="E26" s="22">
        <v>803373.5</v>
      </c>
      <c r="F26" s="22">
        <v>82600</v>
      </c>
      <c r="G26" s="22">
        <v>0</v>
      </c>
      <c r="H26" s="22">
        <v>0</v>
      </c>
      <c r="I26" s="22">
        <v>692129</v>
      </c>
      <c r="J26" s="22">
        <v>0</v>
      </c>
      <c r="K26" s="22">
        <v>0</v>
      </c>
      <c r="L26" s="22"/>
      <c r="M26" s="22"/>
      <c r="N26" s="22"/>
      <c r="O26" s="22"/>
      <c r="P26" s="43">
        <f t="shared" si="4"/>
        <v>1578102.5</v>
      </c>
      <c r="Q26" s="43"/>
      <c r="R26" s="5"/>
    </row>
    <row r="27" spans="3:19" x14ac:dyDescent="0.25">
      <c r="C27" s="2" t="s">
        <v>17</v>
      </c>
      <c r="D27" s="42">
        <f>SUM(D28:D36)</f>
        <v>6828669.2999999998</v>
      </c>
      <c r="E27" s="42">
        <f t="shared" ref="E27:O27" si="5">SUM(E28:E36)</f>
        <v>21105292.079999998</v>
      </c>
      <c r="F27" s="42">
        <f t="shared" si="5"/>
        <v>29244600.48</v>
      </c>
      <c r="G27" s="42">
        <f>SUM(G28:G36)</f>
        <v>24768256.82</v>
      </c>
      <c r="H27" s="42">
        <f>SUM(H28:H36)</f>
        <v>21176775.030000001</v>
      </c>
      <c r="I27" s="42">
        <f t="shared" si="5"/>
        <v>22010985.549999997</v>
      </c>
      <c r="J27" s="42">
        <f t="shared" si="5"/>
        <v>25720129.52</v>
      </c>
      <c r="K27" s="42">
        <f t="shared" si="5"/>
        <v>17329581.07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168184289.84999999</v>
      </c>
      <c r="Q27" s="22"/>
      <c r="R27" s="5"/>
      <c r="S27" s="44"/>
    </row>
    <row r="28" spans="3:19" x14ac:dyDescent="0.25">
      <c r="C28" s="4" t="s">
        <v>18</v>
      </c>
      <c r="D28" s="22">
        <v>1545772.98</v>
      </c>
      <c r="E28" s="22">
        <v>1467142.8</v>
      </c>
      <c r="F28" s="22">
        <v>1790323.8</v>
      </c>
      <c r="G28" s="22">
        <v>730346.16</v>
      </c>
      <c r="H28" s="22">
        <v>2754171.46</v>
      </c>
      <c r="I28" s="22">
        <v>1575383.18</v>
      </c>
      <c r="J28" s="22">
        <v>1158456.02</v>
      </c>
      <c r="K28" s="22">
        <v>791337.96</v>
      </c>
      <c r="L28" s="22"/>
      <c r="M28" s="22"/>
      <c r="N28" s="22"/>
      <c r="O28" s="22"/>
      <c r="P28" s="43">
        <f>SUM(D28:O28)</f>
        <v>11812934.359999999</v>
      </c>
      <c r="Q28" s="43"/>
      <c r="R28" s="5"/>
    </row>
    <row r="29" spans="3:19" x14ac:dyDescent="0.25">
      <c r="C29" s="4" t="s">
        <v>19</v>
      </c>
      <c r="D29" s="22">
        <v>0</v>
      </c>
      <c r="E29" s="22">
        <v>211928</v>
      </c>
      <c r="F29" s="22">
        <v>436434.8</v>
      </c>
      <c r="G29" s="22">
        <v>137470</v>
      </c>
      <c r="H29" s="22">
        <v>420080</v>
      </c>
      <c r="I29" s="22">
        <v>316528.2</v>
      </c>
      <c r="J29" s="22">
        <v>197933.2</v>
      </c>
      <c r="K29" s="22">
        <v>1151090</v>
      </c>
      <c r="L29" s="22"/>
      <c r="M29" s="22"/>
      <c r="N29" s="22"/>
      <c r="O29" s="22"/>
      <c r="P29" s="43">
        <f t="shared" ref="P29:P35" si="6">SUM(D29:O29)</f>
        <v>2871464.2</v>
      </c>
      <c r="Q29" s="43"/>
      <c r="R29" s="5"/>
    </row>
    <row r="30" spans="3:19" x14ac:dyDescent="0.25">
      <c r="C30" s="4" t="s">
        <v>20</v>
      </c>
      <c r="D30" s="22">
        <v>460718.75</v>
      </c>
      <c r="E30" s="22">
        <v>27258</v>
      </c>
      <c r="F30" s="22">
        <v>757843.2</v>
      </c>
      <c r="G30" s="22">
        <v>915798</v>
      </c>
      <c r="H30" s="22">
        <v>384385</v>
      </c>
      <c r="I30" s="22">
        <v>170108.79999999999</v>
      </c>
      <c r="J30" s="22">
        <v>1024877.2</v>
      </c>
      <c r="K30" s="22">
        <v>472289.4</v>
      </c>
      <c r="L30" s="22"/>
      <c r="M30" s="22"/>
      <c r="N30" s="22"/>
      <c r="O30" s="22"/>
      <c r="P30" s="43">
        <f t="shared" si="6"/>
        <v>4213278.3500000006</v>
      </c>
      <c r="Q30" s="43"/>
      <c r="R30" s="5"/>
    </row>
    <row r="31" spans="3:19" x14ac:dyDescent="0.25">
      <c r="C31" s="4" t="s">
        <v>21</v>
      </c>
      <c r="D31" s="22">
        <v>1431061.2</v>
      </c>
      <c r="E31" s="22">
        <v>7140117.6799999997</v>
      </c>
      <c r="F31" s="22">
        <v>11256176.050000001</v>
      </c>
      <c r="G31" s="22">
        <v>10050689.4</v>
      </c>
      <c r="H31" s="22">
        <v>7362922.9400000004</v>
      </c>
      <c r="I31" s="22">
        <v>6717479.7400000002</v>
      </c>
      <c r="J31" s="22">
        <v>5722164</v>
      </c>
      <c r="K31" s="22">
        <v>6350951.7300000004</v>
      </c>
      <c r="L31" s="22"/>
      <c r="M31" s="22"/>
      <c r="N31" s="22"/>
      <c r="O31" s="22"/>
      <c r="P31" s="43">
        <f t="shared" si="6"/>
        <v>56031562.739999995</v>
      </c>
      <c r="Q31" s="43"/>
      <c r="R31" s="5"/>
    </row>
    <row r="32" spans="3:19" x14ac:dyDescent="0.25">
      <c r="C32" s="4" t="s">
        <v>22</v>
      </c>
      <c r="D32" s="22">
        <v>44850</v>
      </c>
      <c r="E32" s="22">
        <v>38114</v>
      </c>
      <c r="F32" s="22">
        <v>65372</v>
      </c>
      <c r="G32" s="22">
        <v>1388.86</v>
      </c>
      <c r="H32" s="22">
        <v>19057</v>
      </c>
      <c r="I32" s="22">
        <v>31583.87</v>
      </c>
      <c r="J32" s="22">
        <v>28969</v>
      </c>
      <c r="K32" s="22">
        <v>0</v>
      </c>
      <c r="L32" s="22"/>
      <c r="M32" s="22"/>
      <c r="N32" s="22"/>
      <c r="O32" s="22"/>
      <c r="P32" s="43">
        <f t="shared" si="6"/>
        <v>229334.72999999998</v>
      </c>
      <c r="Q32" s="43"/>
      <c r="R32" s="5"/>
    </row>
    <row r="33" spans="3:18" x14ac:dyDescent="0.25">
      <c r="C33" s="4" t="s">
        <v>23</v>
      </c>
      <c r="D33" s="22">
        <v>3290.08</v>
      </c>
      <c r="E33" s="22">
        <v>78739.039999999994</v>
      </c>
      <c r="F33" s="22">
        <v>231232.8</v>
      </c>
      <c r="G33" s="22">
        <v>151394</v>
      </c>
      <c r="H33" s="22">
        <v>7316</v>
      </c>
      <c r="I33" s="22">
        <v>85266.29</v>
      </c>
      <c r="J33" s="22">
        <v>217341.84</v>
      </c>
      <c r="K33" s="22">
        <v>0</v>
      </c>
      <c r="L33" s="22"/>
      <c r="M33" s="22"/>
      <c r="N33" s="22"/>
      <c r="O33" s="22"/>
      <c r="P33" s="43">
        <f t="shared" si="6"/>
        <v>774580.04999999993</v>
      </c>
      <c r="Q33" s="43"/>
      <c r="R33" s="5"/>
    </row>
    <row r="34" spans="3:18" x14ac:dyDescent="0.25">
      <c r="C34" s="4" t="s">
        <v>24</v>
      </c>
      <c r="D34" s="22">
        <v>1935067.62</v>
      </c>
      <c r="E34" s="22">
        <v>3505858.07</v>
      </c>
      <c r="F34" s="22">
        <v>6638066.1299999999</v>
      </c>
      <c r="G34" s="22">
        <v>3918857.67</v>
      </c>
      <c r="H34" s="22">
        <v>4497253.3</v>
      </c>
      <c r="I34" s="22">
        <v>4078780.03</v>
      </c>
      <c r="J34" s="22">
        <v>8197079.4900000002</v>
      </c>
      <c r="K34" s="22">
        <v>10</v>
      </c>
      <c r="L34" s="22"/>
      <c r="M34" s="22"/>
      <c r="N34" s="22"/>
      <c r="O34" s="22"/>
      <c r="P34" s="43">
        <f t="shared" si="6"/>
        <v>32770972.310000002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1406859.07</v>
      </c>
      <c r="L35" s="22"/>
      <c r="M35" s="22"/>
      <c r="N35" s="22"/>
      <c r="O35" s="22"/>
      <c r="P35" s="43">
        <f t="shared" si="6"/>
        <v>1406859.07</v>
      </c>
      <c r="Q35" s="43"/>
      <c r="R35" s="5"/>
    </row>
    <row r="36" spans="3:18" x14ac:dyDescent="0.25">
      <c r="C36" s="4" t="s">
        <v>26</v>
      </c>
      <c r="D36" s="22">
        <v>1407908.67</v>
      </c>
      <c r="E36" s="22">
        <v>8636134.4900000002</v>
      </c>
      <c r="F36" s="22">
        <v>8069151.7000000002</v>
      </c>
      <c r="G36" s="22">
        <v>8862312.7300000004</v>
      </c>
      <c r="H36" s="22">
        <v>5731589.3300000001</v>
      </c>
      <c r="I36" s="22">
        <v>9035855.4399999995</v>
      </c>
      <c r="J36" s="22">
        <v>9173308.7699999996</v>
      </c>
      <c r="K36" s="22">
        <v>7157042.9100000001</v>
      </c>
      <c r="L36" s="22"/>
      <c r="M36" s="22"/>
      <c r="N36" s="22"/>
      <c r="O36" s="22"/>
      <c r="P36" s="43">
        <f>SUM(D36:O36)</f>
        <v>58073304.039999992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879235.7</v>
      </c>
      <c r="E53" s="42">
        <f>SUM(E54:E62)</f>
        <v>2087470.32</v>
      </c>
      <c r="F53" s="42">
        <f t="shared" ref="F53:O53" si="10">SUM(F54:F62)</f>
        <v>3327485.07</v>
      </c>
      <c r="G53" s="42">
        <f>SUM(G54:G62)</f>
        <v>1797145.32</v>
      </c>
      <c r="H53" s="42">
        <f>SUM(H54:H62)</f>
        <v>2041702.79</v>
      </c>
      <c r="I53" s="42">
        <f>SUM(I54:I62)</f>
        <v>8325134.8799999999</v>
      </c>
      <c r="J53" s="42">
        <f t="shared" si="10"/>
        <v>2357890.56</v>
      </c>
      <c r="K53" s="42">
        <f t="shared" si="10"/>
        <v>3501325.5900000003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24317390.229999997</v>
      </c>
      <c r="Q53" s="22"/>
      <c r="R53" s="5"/>
      <c r="S53" s="44"/>
    </row>
    <row r="54" spans="3:19" x14ac:dyDescent="0.25">
      <c r="C54" s="4" t="s">
        <v>44</v>
      </c>
      <c r="D54" s="22">
        <v>0</v>
      </c>
      <c r="E54" s="22">
        <v>517328.52</v>
      </c>
      <c r="F54" s="22">
        <v>564606.4</v>
      </c>
      <c r="G54" s="22">
        <v>100252.8</v>
      </c>
      <c r="H54" s="22">
        <v>915498.4</v>
      </c>
      <c r="I54" s="22">
        <v>640622</v>
      </c>
      <c r="J54" s="22">
        <v>247232.61</v>
      </c>
      <c r="K54" s="22">
        <v>593296.92000000004</v>
      </c>
      <c r="L54" s="22"/>
      <c r="M54" s="22"/>
      <c r="N54" s="22"/>
      <c r="O54" s="22"/>
      <c r="P54" s="43">
        <f t="shared" ref="P54:P60" si="11">SUM(D54:O54)</f>
        <v>3578837.65</v>
      </c>
      <c r="Q54" s="43"/>
    </row>
    <row r="55" spans="3:19" x14ac:dyDescent="0.25">
      <c r="C55" s="4" t="s">
        <v>45</v>
      </c>
      <c r="D55" s="22">
        <v>0</v>
      </c>
      <c r="E55" s="22">
        <v>0</v>
      </c>
      <c r="F55" s="22">
        <v>33040</v>
      </c>
      <c r="G55" s="22">
        <v>312194.78000000003</v>
      </c>
      <c r="H55" s="22">
        <v>33194.82</v>
      </c>
      <c r="I55" s="22"/>
      <c r="J55" s="22">
        <v>0</v>
      </c>
      <c r="K55" s="22">
        <v>0</v>
      </c>
      <c r="L55" s="22"/>
      <c r="M55" s="22"/>
      <c r="N55" s="22"/>
      <c r="O55" s="22"/>
      <c r="P55" s="43">
        <f t="shared" si="11"/>
        <v>378429.60000000003</v>
      </c>
      <c r="Q55" s="43"/>
      <c r="S55" s="58"/>
    </row>
    <row r="56" spans="3:19" x14ac:dyDescent="0.25">
      <c r="C56" s="4" t="s">
        <v>46</v>
      </c>
      <c r="D56" s="22">
        <v>869205.7</v>
      </c>
      <c r="E56" s="22">
        <v>1570141.8</v>
      </c>
      <c r="F56" s="22">
        <v>2419200.12</v>
      </c>
      <c r="G56" s="22">
        <v>1058016</v>
      </c>
      <c r="H56" s="22">
        <v>1093009.57</v>
      </c>
      <c r="I56" s="22">
        <v>7458803.96</v>
      </c>
      <c r="J56" s="22">
        <v>926793.95</v>
      </c>
      <c r="K56" s="22">
        <v>2094356.04</v>
      </c>
      <c r="L56" s="22"/>
      <c r="M56" s="22"/>
      <c r="N56" s="22"/>
      <c r="O56" s="22"/>
      <c r="P56" s="43">
        <f t="shared" si="11"/>
        <v>17489527.140000001</v>
      </c>
      <c r="Q56" s="43"/>
    </row>
    <row r="57" spans="3:19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1072000</v>
      </c>
      <c r="K57" s="22">
        <v>0</v>
      </c>
      <c r="L57" s="43"/>
      <c r="M57" s="22"/>
      <c r="N57" s="22"/>
      <c r="O57" s="22"/>
      <c r="P57" s="43">
        <f t="shared" si="11"/>
        <v>1072000</v>
      </c>
      <c r="Q57" s="43"/>
    </row>
    <row r="58" spans="3:19" x14ac:dyDescent="0.25">
      <c r="C58" s="4" t="s">
        <v>48</v>
      </c>
      <c r="D58" s="22">
        <v>10030</v>
      </c>
      <c r="E58" s="22">
        <v>0</v>
      </c>
      <c r="F58" s="22">
        <v>310638.55</v>
      </c>
      <c r="G58" s="22">
        <v>326681.74</v>
      </c>
      <c r="H58" s="22">
        <v>0</v>
      </c>
      <c r="I58" s="22">
        <v>225708.92</v>
      </c>
      <c r="J58" s="22">
        <v>111864</v>
      </c>
      <c r="K58" s="22">
        <v>419849.99</v>
      </c>
      <c r="L58" s="22"/>
      <c r="M58" s="22"/>
      <c r="N58" s="22"/>
      <c r="O58" s="22"/>
      <c r="P58" s="43">
        <f t="shared" si="11"/>
        <v>1404773.2000000002</v>
      </c>
      <c r="Q58" s="43"/>
    </row>
    <row r="59" spans="3:19" x14ac:dyDescent="0.25">
      <c r="C59" s="4" t="s">
        <v>49</v>
      </c>
      <c r="D59" s="22">
        <v>0</v>
      </c>
      <c r="E59" s="22">
        <v>0</v>
      </c>
      <c r="F59" s="22"/>
      <c r="G59" s="22"/>
      <c r="H59" s="22">
        <v>0</v>
      </c>
      <c r="I59" s="22"/>
      <c r="J59" s="22"/>
      <c r="K59" s="22">
        <v>179950</v>
      </c>
      <c r="L59" s="22"/>
      <c r="M59" s="22"/>
      <c r="N59" s="22"/>
      <c r="O59" s="22"/>
      <c r="P59" s="43">
        <f t="shared" si="11"/>
        <v>179950</v>
      </c>
      <c r="Q59" s="43"/>
    </row>
    <row r="60" spans="3:19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>
        <v>0</v>
      </c>
      <c r="O60" s="22">
        <v>0</v>
      </c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>
        <v>0</v>
      </c>
      <c r="O61" s="22">
        <v>0</v>
      </c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213872.64000000001</v>
      </c>
      <c r="L62" s="22">
        <v>0</v>
      </c>
      <c r="M62" s="22"/>
      <c r="N62" s="22">
        <v>0</v>
      </c>
      <c r="O62" s="22">
        <v>0</v>
      </c>
      <c r="P62" s="43">
        <f>SUM(D62:O62)</f>
        <v>213872.64000000001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58860504.230000004</v>
      </c>
      <c r="E84" s="48">
        <f t="shared" ref="E84:O84" si="12">E11+E17+E27+E37+E46+E53+E63+E68+E71</f>
        <v>78490062.75</v>
      </c>
      <c r="F84" s="48">
        <f t="shared" si="12"/>
        <v>107009040.82999998</v>
      </c>
      <c r="G84" s="48">
        <f t="shared" si="12"/>
        <v>80312620.889999986</v>
      </c>
      <c r="H84" s="48">
        <f t="shared" si="12"/>
        <v>74475163.519999996</v>
      </c>
      <c r="I84" s="48">
        <f t="shared" si="12"/>
        <v>84258544.289999992</v>
      </c>
      <c r="J84" s="48">
        <f t="shared" si="12"/>
        <v>80898271.649999991</v>
      </c>
      <c r="K84" s="48">
        <f t="shared" si="12"/>
        <v>72970615.620000005</v>
      </c>
      <c r="L84" s="48">
        <f t="shared" si="12"/>
        <v>0</v>
      </c>
      <c r="M84" s="48">
        <f>M11+M17+M27+M37+M46+M53+M63+M68+M71</f>
        <v>0</v>
      </c>
      <c r="N84" s="48">
        <f>N11+N17+N27+N37+N46+N53+N63+N68+N71</f>
        <v>0</v>
      </c>
      <c r="O84" s="48">
        <f t="shared" si="12"/>
        <v>0</v>
      </c>
      <c r="P84" s="48">
        <f>+P11+P17+P27+P53</f>
        <v>637274823.77999997</v>
      </c>
      <c r="Q84" s="42"/>
    </row>
    <row r="85" spans="3:17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x14ac:dyDescent="0.25">
      <c r="D86" s="43"/>
      <c r="I86" s="43"/>
    </row>
    <row r="87" spans="3:17" x14ac:dyDescent="0.25">
      <c r="I87" s="43"/>
    </row>
    <row r="88" spans="3:17" x14ac:dyDescent="0.25">
      <c r="H88" s="43"/>
      <c r="I88" s="44"/>
    </row>
    <row r="89" spans="3:17" x14ac:dyDescent="0.25">
      <c r="H89" s="43"/>
    </row>
    <row r="90" spans="3:17" x14ac:dyDescent="0.25">
      <c r="H90" s="43"/>
      <c r="I90" s="22"/>
      <c r="J90" s="44"/>
    </row>
    <row r="91" spans="3:17" ht="15.75" thickBot="1" x14ac:dyDescent="0.3"/>
    <row r="92" spans="3:17" ht="19.5" thickBot="1" x14ac:dyDescent="0.3">
      <c r="C92" s="64" t="s">
        <v>110</v>
      </c>
      <c r="D92" s="22"/>
      <c r="E92" s="22"/>
    </row>
    <row r="93" spans="3:17" ht="38.25" thickBot="1" x14ac:dyDescent="0.35">
      <c r="C93" s="65" t="s">
        <v>111</v>
      </c>
      <c r="D93" s="22"/>
      <c r="E93" s="22"/>
    </row>
    <row r="94" spans="3:17" ht="75.75" thickBot="1" x14ac:dyDescent="0.35">
      <c r="C94" s="66" t="s">
        <v>112</v>
      </c>
      <c r="D94" s="22"/>
      <c r="E94" s="22"/>
    </row>
    <row r="97" spans="3:5" ht="15.75" x14ac:dyDescent="0.25">
      <c r="C97" s="62"/>
      <c r="D97" s="63"/>
      <c r="E97" s="63"/>
    </row>
    <row r="98" spans="3:5" ht="21" x14ac:dyDescent="0.35">
      <c r="C98" s="104" t="s">
        <v>108</v>
      </c>
      <c r="D98" s="104"/>
      <c r="E98" s="104"/>
    </row>
    <row r="99" spans="3:5" ht="21" x14ac:dyDescent="0.35">
      <c r="C99" s="105" t="s">
        <v>109</v>
      </c>
      <c r="D99" s="105"/>
      <c r="E99" s="105"/>
    </row>
    <row r="100" spans="3:5" ht="21" x14ac:dyDescent="0.35">
      <c r="C100" s="67"/>
      <c r="D100" s="67"/>
      <c r="E100" s="67"/>
    </row>
    <row r="101" spans="3:5" ht="21" x14ac:dyDescent="0.35">
      <c r="C101" s="67"/>
      <c r="D101" s="67"/>
      <c r="E101" s="67"/>
    </row>
  </sheetData>
  <mergeCells count="7">
    <mergeCell ref="C3:P3"/>
    <mergeCell ref="C98:E98"/>
    <mergeCell ref="C99:E99"/>
    <mergeCell ref="C4:P4"/>
    <mergeCell ref="C5:P5"/>
    <mergeCell ref="C6:P6"/>
    <mergeCell ref="C7:P7"/>
  </mergeCells>
  <pageMargins left="0.7" right="0.7" top="0.75" bottom="0.75" header="0.3" footer="0.3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2024-09-06T21:58:26Z</cp:lastPrinted>
  <dcterms:created xsi:type="dcterms:W3CDTF">2021-07-29T18:58:50Z</dcterms:created>
  <dcterms:modified xsi:type="dcterms:W3CDTF">2024-09-07T00:00:15Z</dcterms:modified>
</cp:coreProperties>
</file>