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92.168.200.20\v\OFICINA LIBRE ACCESO\- - - - 2023\12 - Diciembre\Excell\"/>
    </mc:Choice>
  </mc:AlternateContent>
  <bookViews>
    <workbookView xWindow="0" yWindow="0" windowWidth="20490" windowHeight="7755" firstSheet="1" activeTab="1"/>
  </bookViews>
  <sheets>
    <sheet name="P1 Presupuesto Aprobado" sheetId="1" state="hidden" r:id="rId1"/>
    <sheet name="Presupuesto Aprobado-Ejec" sheetId="4" r:id="rId2"/>
    <sheet name="P3 Ejecucion " sheetId="3" state="hidden" r:id="rId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84" i="4" l="1"/>
  <c r="R83" i="4"/>
  <c r="R82" i="4"/>
  <c r="R81" i="4"/>
  <c r="R80" i="4"/>
  <c r="R79" i="4"/>
  <c r="R78" i="4"/>
  <c r="R77" i="4"/>
  <c r="R76" i="4"/>
  <c r="R75" i="4"/>
  <c r="R74" i="4"/>
  <c r="R73" i="4"/>
  <c r="R72" i="4"/>
  <c r="D72" i="4"/>
  <c r="R71" i="4"/>
  <c r="R70" i="4"/>
  <c r="R69" i="4"/>
  <c r="D69" i="4"/>
  <c r="R68" i="4"/>
  <c r="R67" i="4"/>
  <c r="R66" i="4"/>
  <c r="R65" i="4"/>
  <c r="R64" i="4"/>
  <c r="D64" i="4"/>
  <c r="Q63" i="4"/>
  <c r="P63" i="4"/>
  <c r="O63" i="4"/>
  <c r="N63" i="4"/>
  <c r="M63" i="4"/>
  <c r="L63" i="4"/>
  <c r="K63" i="4"/>
  <c r="J63" i="4"/>
  <c r="I63" i="4"/>
  <c r="H63" i="4"/>
  <c r="G63" i="4"/>
  <c r="F63" i="4"/>
  <c r="Q62" i="4"/>
  <c r="P62" i="4"/>
  <c r="O62" i="4"/>
  <c r="N62" i="4"/>
  <c r="M62" i="4"/>
  <c r="L62" i="4"/>
  <c r="K62" i="4"/>
  <c r="J62" i="4"/>
  <c r="I62" i="4"/>
  <c r="H62" i="4"/>
  <c r="G62" i="4"/>
  <c r="F62" i="4"/>
  <c r="Q61" i="4"/>
  <c r="P61" i="4"/>
  <c r="O61" i="4"/>
  <c r="N61" i="4"/>
  <c r="M61" i="4"/>
  <c r="L61" i="4"/>
  <c r="K61" i="4"/>
  <c r="J61" i="4"/>
  <c r="I61" i="4"/>
  <c r="H61" i="4"/>
  <c r="G61" i="4"/>
  <c r="F61" i="4"/>
  <c r="Q60" i="4"/>
  <c r="P60" i="4"/>
  <c r="O60" i="4"/>
  <c r="N60" i="4"/>
  <c r="M60" i="4"/>
  <c r="L60" i="4"/>
  <c r="K60" i="4"/>
  <c r="J60" i="4"/>
  <c r="I60" i="4"/>
  <c r="H60" i="4"/>
  <c r="G60" i="4"/>
  <c r="F60" i="4"/>
  <c r="Q59" i="4"/>
  <c r="P59" i="4"/>
  <c r="O59" i="4"/>
  <c r="N59" i="4"/>
  <c r="M59" i="4"/>
  <c r="L59" i="4"/>
  <c r="K59" i="4"/>
  <c r="J59" i="4"/>
  <c r="I59" i="4"/>
  <c r="H59" i="4"/>
  <c r="G59" i="4"/>
  <c r="F59" i="4"/>
  <c r="Q58" i="4"/>
  <c r="P58" i="4"/>
  <c r="O58" i="4"/>
  <c r="N58" i="4"/>
  <c r="M58" i="4"/>
  <c r="L58" i="4"/>
  <c r="K58" i="4"/>
  <c r="J58" i="4"/>
  <c r="I58" i="4"/>
  <c r="H58" i="4"/>
  <c r="G58" i="4"/>
  <c r="F58" i="4"/>
  <c r="Q57" i="4"/>
  <c r="P57" i="4"/>
  <c r="O57" i="4"/>
  <c r="N57" i="4"/>
  <c r="M57" i="4"/>
  <c r="L57" i="4"/>
  <c r="K57" i="4"/>
  <c r="J57" i="4"/>
  <c r="I57" i="4"/>
  <c r="H57" i="4"/>
  <c r="G57" i="4"/>
  <c r="F57" i="4"/>
  <c r="Q56" i="4"/>
  <c r="P56" i="4"/>
  <c r="O56" i="4"/>
  <c r="N56" i="4"/>
  <c r="M56" i="4"/>
  <c r="L56" i="4"/>
  <c r="K56" i="4"/>
  <c r="J56" i="4"/>
  <c r="I56" i="4"/>
  <c r="H56" i="4"/>
  <c r="G56" i="4"/>
  <c r="F56" i="4"/>
  <c r="Q55" i="4"/>
  <c r="P55" i="4"/>
  <c r="O55" i="4"/>
  <c r="N55" i="4"/>
  <c r="M55" i="4"/>
  <c r="M54" i="4" s="1"/>
  <c r="L55" i="4"/>
  <c r="K55" i="4"/>
  <c r="J55" i="4"/>
  <c r="I55" i="4"/>
  <c r="H55" i="4"/>
  <c r="G55" i="4"/>
  <c r="F55" i="4"/>
  <c r="Q54" i="4"/>
  <c r="I54" i="4"/>
  <c r="E54" i="4"/>
  <c r="D54" i="4"/>
  <c r="P53" i="4"/>
  <c r="O53" i="4"/>
  <c r="N53" i="4"/>
  <c r="M53" i="4"/>
  <c r="L53" i="4"/>
  <c r="K53" i="4"/>
  <c r="J53" i="4"/>
  <c r="I53" i="4"/>
  <c r="H53" i="4"/>
  <c r="G53" i="4"/>
  <c r="F53" i="4"/>
  <c r="P52" i="4"/>
  <c r="O52" i="4"/>
  <c r="N52" i="4"/>
  <c r="M52" i="4"/>
  <c r="L52" i="4"/>
  <c r="K52" i="4"/>
  <c r="J52" i="4"/>
  <c r="I52" i="4"/>
  <c r="H52" i="4"/>
  <c r="G52" i="4"/>
  <c r="F52" i="4"/>
  <c r="P51" i="4"/>
  <c r="O51" i="4"/>
  <c r="N51" i="4"/>
  <c r="M51" i="4"/>
  <c r="L51" i="4"/>
  <c r="K51" i="4"/>
  <c r="J51" i="4"/>
  <c r="I51" i="4"/>
  <c r="H51" i="4"/>
  <c r="G51" i="4"/>
  <c r="F51" i="4"/>
  <c r="P50" i="4"/>
  <c r="O50" i="4"/>
  <c r="N50" i="4"/>
  <c r="M50" i="4"/>
  <c r="L50" i="4"/>
  <c r="K50" i="4"/>
  <c r="J50" i="4"/>
  <c r="I50" i="4"/>
  <c r="H50" i="4"/>
  <c r="G50" i="4"/>
  <c r="F50" i="4"/>
  <c r="P49" i="4"/>
  <c r="O49" i="4"/>
  <c r="N49" i="4"/>
  <c r="M49" i="4"/>
  <c r="L49" i="4"/>
  <c r="K49" i="4"/>
  <c r="J49" i="4"/>
  <c r="I49" i="4"/>
  <c r="H49" i="4"/>
  <c r="G49" i="4"/>
  <c r="F49" i="4"/>
  <c r="P48" i="4"/>
  <c r="O48" i="4"/>
  <c r="N48" i="4"/>
  <c r="M48" i="4"/>
  <c r="L48" i="4"/>
  <c r="K48" i="4"/>
  <c r="J48" i="4"/>
  <c r="J47" i="4" s="1"/>
  <c r="I48" i="4"/>
  <c r="H48" i="4"/>
  <c r="G48" i="4"/>
  <c r="F48" i="4"/>
  <c r="Q47" i="4"/>
  <c r="N47" i="4"/>
  <c r="F47" i="4"/>
  <c r="E47" i="4"/>
  <c r="D47" i="4"/>
  <c r="Q46" i="4"/>
  <c r="P46" i="4"/>
  <c r="O46" i="4"/>
  <c r="N46" i="4"/>
  <c r="M46" i="4"/>
  <c r="L46" i="4"/>
  <c r="K46" i="4"/>
  <c r="J46" i="4"/>
  <c r="I46" i="4"/>
  <c r="H46" i="4"/>
  <c r="G46" i="4"/>
  <c r="F46" i="4"/>
  <c r="Q45" i="4"/>
  <c r="P45" i="4"/>
  <c r="O45" i="4"/>
  <c r="N45" i="4"/>
  <c r="M45" i="4"/>
  <c r="L45" i="4"/>
  <c r="K45" i="4"/>
  <c r="J45" i="4"/>
  <c r="I45" i="4"/>
  <c r="H45" i="4"/>
  <c r="G45" i="4"/>
  <c r="F45" i="4"/>
  <c r="R45" i="4" s="1"/>
  <c r="Q44" i="4"/>
  <c r="P44" i="4"/>
  <c r="O44" i="4"/>
  <c r="N44" i="4"/>
  <c r="M44" i="4"/>
  <c r="L44" i="4"/>
  <c r="K44" i="4"/>
  <c r="J44" i="4"/>
  <c r="I44" i="4"/>
  <c r="H44" i="4"/>
  <c r="G44" i="4"/>
  <c r="F44" i="4"/>
  <c r="R44" i="4" s="1"/>
  <c r="Q43" i="4"/>
  <c r="P43" i="4"/>
  <c r="O43" i="4"/>
  <c r="N43" i="4"/>
  <c r="M43" i="4"/>
  <c r="L43" i="4"/>
  <c r="K43" i="4"/>
  <c r="J43" i="4"/>
  <c r="I43" i="4"/>
  <c r="H43" i="4"/>
  <c r="G43" i="4"/>
  <c r="F43" i="4"/>
  <c r="R43" i="4" s="1"/>
  <c r="Q42" i="4"/>
  <c r="P42" i="4"/>
  <c r="O42" i="4"/>
  <c r="N42" i="4"/>
  <c r="M42" i="4"/>
  <c r="L42" i="4"/>
  <c r="K42" i="4"/>
  <c r="J42" i="4"/>
  <c r="I42" i="4"/>
  <c r="H42" i="4"/>
  <c r="G42" i="4"/>
  <c r="F42" i="4"/>
  <c r="Q41" i="4"/>
  <c r="P41" i="4"/>
  <c r="O41" i="4"/>
  <c r="N41" i="4"/>
  <c r="M41" i="4"/>
  <c r="L41" i="4"/>
  <c r="K41" i="4"/>
  <c r="J41" i="4"/>
  <c r="I41" i="4"/>
  <c r="H41" i="4"/>
  <c r="G41" i="4"/>
  <c r="F41" i="4"/>
  <c r="R41" i="4" s="1"/>
  <c r="Q40" i="4"/>
  <c r="P40" i="4"/>
  <c r="O40" i="4"/>
  <c r="N40" i="4"/>
  <c r="M40" i="4"/>
  <c r="L40" i="4"/>
  <c r="K40" i="4"/>
  <c r="J40" i="4"/>
  <c r="I40" i="4"/>
  <c r="H40" i="4"/>
  <c r="G40" i="4"/>
  <c r="F40" i="4"/>
  <c r="R40" i="4" s="1"/>
  <c r="Q39" i="4"/>
  <c r="P39" i="4"/>
  <c r="O39" i="4"/>
  <c r="N39" i="4"/>
  <c r="M39" i="4"/>
  <c r="L39" i="4"/>
  <c r="K39" i="4"/>
  <c r="J39" i="4"/>
  <c r="I39" i="4"/>
  <c r="H39" i="4"/>
  <c r="G39" i="4"/>
  <c r="F39" i="4"/>
  <c r="Q38" i="4"/>
  <c r="M38" i="4"/>
  <c r="E38" i="4"/>
  <c r="D38" i="4"/>
  <c r="Q37" i="4"/>
  <c r="P37" i="4"/>
  <c r="O37" i="4"/>
  <c r="N37" i="4"/>
  <c r="M37" i="4"/>
  <c r="L37" i="4"/>
  <c r="K37" i="4"/>
  <c r="J37" i="4"/>
  <c r="I37" i="4"/>
  <c r="H37" i="4"/>
  <c r="G37" i="4"/>
  <c r="F37" i="4"/>
  <c r="Q36" i="4"/>
  <c r="P36" i="4"/>
  <c r="O36" i="4"/>
  <c r="N36" i="4"/>
  <c r="M36" i="4"/>
  <c r="L36" i="4"/>
  <c r="K36" i="4"/>
  <c r="J36" i="4"/>
  <c r="I36" i="4"/>
  <c r="H36" i="4"/>
  <c r="G36" i="4"/>
  <c r="F36" i="4"/>
  <c r="Q35" i="4"/>
  <c r="P35" i="4"/>
  <c r="O35" i="4"/>
  <c r="N35" i="4"/>
  <c r="M35" i="4"/>
  <c r="L35" i="4"/>
  <c r="K35" i="4"/>
  <c r="J35" i="4"/>
  <c r="I35" i="4"/>
  <c r="H35" i="4"/>
  <c r="G35" i="4"/>
  <c r="F35" i="4"/>
  <c r="Q34" i="4"/>
  <c r="P34" i="4"/>
  <c r="O34" i="4"/>
  <c r="N34" i="4"/>
  <c r="M34" i="4"/>
  <c r="L34" i="4"/>
  <c r="K34" i="4"/>
  <c r="J34" i="4"/>
  <c r="I34" i="4"/>
  <c r="H34" i="4"/>
  <c r="G34" i="4"/>
  <c r="F34" i="4"/>
  <c r="Q33" i="4"/>
  <c r="P33" i="4"/>
  <c r="O33" i="4"/>
  <c r="N33" i="4"/>
  <c r="M33" i="4"/>
  <c r="L33" i="4"/>
  <c r="K33" i="4"/>
  <c r="J33" i="4"/>
  <c r="I33" i="4"/>
  <c r="H33" i="4"/>
  <c r="G33" i="4"/>
  <c r="F33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E28" i="4" s="1"/>
  <c r="Q31" i="4"/>
  <c r="P31" i="4"/>
  <c r="O31" i="4"/>
  <c r="N31" i="4"/>
  <c r="M31" i="4"/>
  <c r="L31" i="4"/>
  <c r="K31" i="4"/>
  <c r="J31" i="4"/>
  <c r="I31" i="4"/>
  <c r="H31" i="4"/>
  <c r="G31" i="4"/>
  <c r="F31" i="4"/>
  <c r="Q30" i="4"/>
  <c r="P30" i="4"/>
  <c r="O30" i="4"/>
  <c r="N30" i="4"/>
  <c r="M30" i="4"/>
  <c r="L30" i="4"/>
  <c r="K30" i="4"/>
  <c r="J30" i="4"/>
  <c r="I30" i="4"/>
  <c r="H30" i="4"/>
  <c r="G30" i="4"/>
  <c r="F30" i="4"/>
  <c r="Q29" i="4"/>
  <c r="P29" i="4"/>
  <c r="O29" i="4"/>
  <c r="N29" i="4"/>
  <c r="M29" i="4"/>
  <c r="L29" i="4"/>
  <c r="K29" i="4"/>
  <c r="J29" i="4"/>
  <c r="I29" i="4"/>
  <c r="H29" i="4"/>
  <c r="G29" i="4"/>
  <c r="F29" i="4"/>
  <c r="L28" i="4"/>
  <c r="D28" i="4"/>
  <c r="Q27" i="4"/>
  <c r="P27" i="4"/>
  <c r="O27" i="4"/>
  <c r="N27" i="4"/>
  <c r="M27" i="4"/>
  <c r="L27" i="4"/>
  <c r="K27" i="4"/>
  <c r="J27" i="4"/>
  <c r="I27" i="4"/>
  <c r="H27" i="4"/>
  <c r="G27" i="4"/>
  <c r="F27" i="4"/>
  <c r="Q26" i="4"/>
  <c r="P26" i="4"/>
  <c r="O26" i="4"/>
  <c r="N26" i="4"/>
  <c r="M26" i="4"/>
  <c r="L26" i="4"/>
  <c r="K26" i="4"/>
  <c r="J26" i="4"/>
  <c r="I26" i="4"/>
  <c r="H26" i="4"/>
  <c r="G26" i="4"/>
  <c r="F26" i="4"/>
  <c r="Q25" i="4"/>
  <c r="P25" i="4"/>
  <c r="O25" i="4"/>
  <c r="N25" i="4"/>
  <c r="M25" i="4"/>
  <c r="L25" i="4"/>
  <c r="K25" i="4"/>
  <c r="J25" i="4"/>
  <c r="I25" i="4"/>
  <c r="H25" i="4"/>
  <c r="G25" i="4"/>
  <c r="F25" i="4"/>
  <c r="Q24" i="4"/>
  <c r="P24" i="4"/>
  <c r="O24" i="4"/>
  <c r="N24" i="4"/>
  <c r="M24" i="4"/>
  <c r="L24" i="4"/>
  <c r="K24" i="4"/>
  <c r="J24" i="4"/>
  <c r="I24" i="4"/>
  <c r="H24" i="4"/>
  <c r="G24" i="4"/>
  <c r="F24" i="4"/>
  <c r="Q23" i="4"/>
  <c r="P23" i="4"/>
  <c r="O23" i="4"/>
  <c r="N23" i="4"/>
  <c r="M23" i="4"/>
  <c r="L23" i="4"/>
  <c r="K23" i="4"/>
  <c r="J23" i="4"/>
  <c r="I23" i="4"/>
  <c r="H23" i="4"/>
  <c r="G23" i="4"/>
  <c r="F23" i="4"/>
  <c r="Q22" i="4"/>
  <c r="P22" i="4"/>
  <c r="O22" i="4"/>
  <c r="N22" i="4"/>
  <c r="M22" i="4"/>
  <c r="L22" i="4"/>
  <c r="K22" i="4"/>
  <c r="J22" i="4"/>
  <c r="I22" i="4"/>
  <c r="H22" i="4"/>
  <c r="G22" i="4"/>
  <c r="F22" i="4"/>
  <c r="Q21" i="4"/>
  <c r="P21" i="4"/>
  <c r="O21" i="4"/>
  <c r="N21" i="4"/>
  <c r="M21" i="4"/>
  <c r="L21" i="4"/>
  <c r="K21" i="4"/>
  <c r="J21" i="4"/>
  <c r="I21" i="4"/>
  <c r="H21" i="4"/>
  <c r="G21" i="4"/>
  <c r="F21" i="4"/>
  <c r="Q20" i="4"/>
  <c r="P20" i="4"/>
  <c r="O20" i="4"/>
  <c r="N20" i="4"/>
  <c r="M20" i="4"/>
  <c r="L20" i="4"/>
  <c r="K20" i="4"/>
  <c r="J20" i="4"/>
  <c r="I20" i="4"/>
  <c r="H20" i="4"/>
  <c r="G20" i="4"/>
  <c r="F20" i="4"/>
  <c r="Q19" i="4"/>
  <c r="P19" i="4"/>
  <c r="P18" i="4" s="1"/>
  <c r="O19" i="4"/>
  <c r="N19" i="4"/>
  <c r="M19" i="4"/>
  <c r="L19" i="4"/>
  <c r="K19" i="4"/>
  <c r="J19" i="4"/>
  <c r="I19" i="4"/>
  <c r="H19" i="4"/>
  <c r="H18" i="4" s="1"/>
  <c r="G19" i="4"/>
  <c r="F19" i="4"/>
  <c r="L18" i="4"/>
  <c r="E18" i="4"/>
  <c r="D18" i="4"/>
  <c r="Q17" i="4"/>
  <c r="P17" i="4"/>
  <c r="O17" i="4"/>
  <c r="N17" i="4"/>
  <c r="M17" i="4"/>
  <c r="L17" i="4"/>
  <c r="K17" i="4"/>
  <c r="J17" i="4"/>
  <c r="I17" i="4"/>
  <c r="H17" i="4"/>
  <c r="G17" i="4"/>
  <c r="F17" i="4"/>
  <c r="Q16" i="4"/>
  <c r="P16" i="4"/>
  <c r="O16" i="4"/>
  <c r="N16" i="4"/>
  <c r="M16" i="4"/>
  <c r="L16" i="4"/>
  <c r="K16" i="4"/>
  <c r="J16" i="4"/>
  <c r="I16" i="4"/>
  <c r="H16" i="4"/>
  <c r="G16" i="4"/>
  <c r="F16" i="4"/>
  <c r="Q15" i="4"/>
  <c r="P15" i="4"/>
  <c r="O15" i="4"/>
  <c r="N15" i="4"/>
  <c r="M15" i="4"/>
  <c r="L15" i="4"/>
  <c r="K15" i="4"/>
  <c r="J15" i="4"/>
  <c r="I15" i="4"/>
  <c r="H15" i="4"/>
  <c r="G15" i="4"/>
  <c r="F15" i="4"/>
  <c r="Q14" i="4"/>
  <c r="P14" i="4"/>
  <c r="O14" i="4"/>
  <c r="N14" i="4"/>
  <c r="M14" i="4"/>
  <c r="L14" i="4"/>
  <c r="K14" i="4"/>
  <c r="J14" i="4"/>
  <c r="I14" i="4"/>
  <c r="H14" i="4"/>
  <c r="G14" i="4"/>
  <c r="F14" i="4"/>
  <c r="Q13" i="4"/>
  <c r="Q12" i="4" s="1"/>
  <c r="P13" i="4"/>
  <c r="O13" i="4"/>
  <c r="O12" i="4" s="1"/>
  <c r="N13" i="4"/>
  <c r="N12" i="4" s="1"/>
  <c r="M13" i="4"/>
  <c r="M12" i="4" s="1"/>
  <c r="L13" i="4"/>
  <c r="K13" i="4"/>
  <c r="K12" i="4" s="1"/>
  <c r="J13" i="4"/>
  <c r="I13" i="4"/>
  <c r="I12" i="4" s="1"/>
  <c r="H13" i="4"/>
  <c r="G13" i="4"/>
  <c r="G12" i="4" s="1"/>
  <c r="F13" i="4"/>
  <c r="F12" i="4" s="1"/>
  <c r="J12" i="4"/>
  <c r="E12" i="4"/>
  <c r="D12" i="4"/>
  <c r="R19" i="4" l="1"/>
  <c r="R22" i="4"/>
  <c r="R23" i="4"/>
  <c r="R24" i="4"/>
  <c r="R26" i="4"/>
  <c r="R27" i="4"/>
  <c r="R29" i="4"/>
  <c r="H28" i="4"/>
  <c r="P28" i="4"/>
  <c r="G47" i="4"/>
  <c r="I47" i="4"/>
  <c r="I38" i="4" s="1"/>
  <c r="K47" i="4"/>
  <c r="M47" i="4"/>
  <c r="O47" i="4"/>
  <c r="H47" i="4"/>
  <c r="L47" i="4"/>
  <c r="P47" i="4"/>
  <c r="R50" i="4"/>
  <c r="R52" i="4"/>
  <c r="E11" i="4"/>
  <c r="R56" i="4"/>
  <c r="R57" i="4"/>
  <c r="R59" i="4"/>
  <c r="R60" i="4"/>
  <c r="R61" i="4"/>
  <c r="R62" i="4"/>
  <c r="R63" i="4"/>
  <c r="F18" i="4"/>
  <c r="J18" i="4"/>
  <c r="N18" i="4"/>
  <c r="F28" i="4"/>
  <c r="J28" i="4"/>
  <c r="N28" i="4"/>
  <c r="R14" i="4"/>
  <c r="R15" i="4"/>
  <c r="R16" i="4"/>
  <c r="H12" i="4"/>
  <c r="L12" i="4"/>
  <c r="P12" i="4"/>
  <c r="R32" i="4"/>
  <c r="R33" i="4"/>
  <c r="R35" i="4"/>
  <c r="R36" i="4"/>
  <c r="R37" i="4"/>
  <c r="G38" i="4"/>
  <c r="K38" i="4"/>
  <c r="O38" i="4"/>
  <c r="R49" i="4"/>
  <c r="R51" i="4"/>
  <c r="R53" i="4"/>
  <c r="G54" i="4"/>
  <c r="K54" i="4"/>
  <c r="O54" i="4"/>
  <c r="D85" i="4"/>
  <c r="D11" i="4"/>
  <c r="R20" i="4"/>
  <c r="R30" i="4"/>
  <c r="R48" i="4"/>
  <c r="R13" i="4"/>
  <c r="R17" i="4"/>
  <c r="G18" i="4"/>
  <c r="I18" i="4"/>
  <c r="K18" i="4"/>
  <c r="M18" i="4"/>
  <c r="O18" i="4"/>
  <c r="Q18" i="4"/>
  <c r="R21" i="4"/>
  <c r="R25" i="4"/>
  <c r="G28" i="4"/>
  <c r="I28" i="4"/>
  <c r="K28" i="4"/>
  <c r="M28" i="4"/>
  <c r="O28" i="4"/>
  <c r="Q28" i="4"/>
  <c r="R31" i="4"/>
  <c r="E85" i="4"/>
  <c r="R34" i="4"/>
  <c r="F38" i="4"/>
  <c r="H38" i="4"/>
  <c r="H85" i="4" s="1"/>
  <c r="J38" i="4"/>
  <c r="L38" i="4"/>
  <c r="L85" i="4" s="1"/>
  <c r="N38" i="4"/>
  <c r="P38" i="4"/>
  <c r="P85" i="4" s="1"/>
  <c r="R39" i="4"/>
  <c r="R42" i="4"/>
  <c r="R46" i="4"/>
  <c r="F54" i="4"/>
  <c r="H54" i="4"/>
  <c r="J54" i="4"/>
  <c r="J11" i="4" s="1"/>
  <c r="L54" i="4"/>
  <c r="L11" i="4" s="1"/>
  <c r="N54" i="4"/>
  <c r="N11" i="4" s="1"/>
  <c r="P54" i="4"/>
  <c r="R55" i="4"/>
  <c r="R58" i="4"/>
  <c r="R12" i="4" l="1"/>
  <c r="R47" i="4"/>
  <c r="R28" i="4"/>
  <c r="P11" i="4"/>
  <c r="H11" i="4"/>
  <c r="Q85" i="4"/>
  <c r="M85" i="4"/>
  <c r="I85" i="4"/>
  <c r="M11" i="4"/>
  <c r="R54" i="4"/>
  <c r="O11" i="4"/>
  <c r="K11" i="4"/>
  <c r="G11" i="4"/>
  <c r="O85" i="4"/>
  <c r="K85" i="4"/>
  <c r="G85" i="4"/>
  <c r="J85" i="4"/>
  <c r="R18" i="4"/>
  <c r="N85" i="4"/>
  <c r="F11" i="4"/>
  <c r="R38" i="4"/>
  <c r="Q11" i="4"/>
  <c r="I11" i="4"/>
  <c r="F85" i="4"/>
  <c r="R85" i="4" l="1"/>
  <c r="R11" i="4"/>
  <c r="F31" i="1" l="1"/>
  <c r="M17" i="3"/>
  <c r="P36" i="3" l="1"/>
  <c r="E88" i="1"/>
  <c r="D88" i="1"/>
  <c r="E31" i="1"/>
  <c r="E71" i="1"/>
  <c r="E68" i="1"/>
  <c r="E63" i="1"/>
  <c r="E53" i="1"/>
  <c r="E45" i="1"/>
  <c r="E37" i="1"/>
  <c r="E27" i="1"/>
  <c r="E17" i="1"/>
  <c r="E11" i="1"/>
  <c r="D11" i="1"/>
  <c r="E10" i="1" l="1"/>
  <c r="E75" i="1"/>
  <c r="P34" i="3"/>
  <c r="P25" i="3"/>
  <c r="K53" i="3" l="1"/>
  <c r="H27" i="3"/>
  <c r="O11" i="3" l="1"/>
  <c r="N27" i="3"/>
  <c r="N17" i="3"/>
  <c r="N11" i="3"/>
  <c r="N53" i="3"/>
  <c r="N84" i="3" l="1"/>
  <c r="N10" i="3"/>
  <c r="L17" i="3" l="1"/>
  <c r="I53" i="3" l="1"/>
  <c r="H53" i="3"/>
  <c r="H17" i="3"/>
  <c r="H11" i="3"/>
  <c r="G53" i="3"/>
  <c r="D53" i="3"/>
  <c r="E53" i="3"/>
  <c r="F53" i="3"/>
  <c r="J53" i="3"/>
  <c r="L53" i="3"/>
  <c r="M53" i="3"/>
  <c r="O53" i="3"/>
  <c r="H10" i="3" l="1"/>
  <c r="P53" i="3"/>
  <c r="G17" i="3"/>
  <c r="G27" i="3"/>
  <c r="P62" i="3" l="1"/>
  <c r="E46" i="3" l="1"/>
  <c r="F46" i="3"/>
  <c r="G46" i="3"/>
  <c r="H46" i="3"/>
  <c r="I46" i="3"/>
  <c r="J46" i="3"/>
  <c r="K46" i="3"/>
  <c r="L46" i="3"/>
  <c r="M46" i="3"/>
  <c r="N46" i="3"/>
  <c r="O46" i="3"/>
  <c r="D46" i="3"/>
  <c r="P38" i="3"/>
  <c r="P39" i="3"/>
  <c r="P40" i="3"/>
  <c r="P41" i="3"/>
  <c r="P42" i="3"/>
  <c r="P43" i="3"/>
  <c r="P44" i="3"/>
  <c r="P45" i="3"/>
  <c r="P47" i="3"/>
  <c r="P48" i="3"/>
  <c r="P49" i="3"/>
  <c r="P50" i="3"/>
  <c r="P51" i="3"/>
  <c r="P52" i="3"/>
  <c r="P28" i="3"/>
  <c r="E37" i="3"/>
  <c r="F37" i="3"/>
  <c r="G37" i="3"/>
  <c r="H37" i="3"/>
  <c r="H84" i="3" s="1"/>
  <c r="I37" i="3"/>
  <c r="J37" i="3"/>
  <c r="K37" i="3"/>
  <c r="L37" i="3"/>
  <c r="M37" i="3"/>
  <c r="N37" i="3"/>
  <c r="O37" i="3"/>
  <c r="D37" i="3"/>
  <c r="D27" i="3"/>
  <c r="P37" i="3" l="1"/>
  <c r="P46" i="3"/>
  <c r="D71" i="1"/>
  <c r="D68" i="1"/>
  <c r="D63" i="1"/>
  <c r="D53" i="1"/>
  <c r="D45" i="1"/>
  <c r="D37" i="1"/>
  <c r="D27" i="1"/>
  <c r="D17" i="1"/>
  <c r="D75" i="1" l="1"/>
  <c r="D10" i="1"/>
  <c r="P61" i="3" l="1"/>
  <c r="P60" i="3"/>
  <c r="P59" i="3"/>
  <c r="P58" i="3"/>
  <c r="P57" i="3"/>
  <c r="P56" i="3"/>
  <c r="P55" i="3"/>
  <c r="P54" i="3"/>
  <c r="P35" i="3"/>
  <c r="P33" i="3"/>
  <c r="P32" i="3"/>
  <c r="P31" i="3"/>
  <c r="P30" i="3"/>
  <c r="P29" i="3"/>
  <c r="O27" i="3"/>
  <c r="M27" i="3"/>
  <c r="M84" i="3" s="1"/>
  <c r="L27" i="3"/>
  <c r="K27" i="3"/>
  <c r="J27" i="3"/>
  <c r="I27" i="3"/>
  <c r="F27" i="3"/>
  <c r="E27" i="3"/>
  <c r="P26" i="3"/>
  <c r="P24" i="3"/>
  <c r="P23" i="3"/>
  <c r="P22" i="3"/>
  <c r="P21" i="3"/>
  <c r="P20" i="3"/>
  <c r="P19" i="3"/>
  <c r="P18" i="3"/>
  <c r="O17" i="3"/>
  <c r="O84" i="3" s="1"/>
  <c r="K17" i="3"/>
  <c r="J17" i="3"/>
  <c r="I17" i="3"/>
  <c r="F17" i="3"/>
  <c r="E17" i="3"/>
  <c r="D17" i="3"/>
  <c r="P16" i="3"/>
  <c r="P15" i="3"/>
  <c r="P14" i="3"/>
  <c r="P13" i="3"/>
  <c r="P12" i="3"/>
  <c r="M11" i="3"/>
  <c r="L11" i="3"/>
  <c r="K11" i="3"/>
  <c r="J11" i="3"/>
  <c r="I11" i="3"/>
  <c r="I84" i="3" s="1"/>
  <c r="G11" i="3"/>
  <c r="G84" i="3" s="1"/>
  <c r="F11" i="3"/>
  <c r="F84" i="3" s="1"/>
  <c r="E11" i="3"/>
  <c r="D11" i="3"/>
  <c r="D84" i="3" s="1"/>
  <c r="E84" i="3" l="1"/>
  <c r="J10" i="3"/>
  <c r="L84" i="3"/>
  <c r="K10" i="3"/>
  <c r="K84" i="3"/>
  <c r="J84" i="3"/>
  <c r="D10" i="3"/>
  <c r="O10" i="3"/>
  <c r="P27" i="3"/>
  <c r="F10" i="3"/>
  <c r="E10" i="3"/>
  <c r="G10" i="3"/>
  <c r="I10" i="3"/>
  <c r="M10" i="3"/>
  <c r="L10" i="3"/>
  <c r="P17" i="3"/>
  <c r="P11" i="3"/>
  <c r="P84" i="3" l="1"/>
  <c r="P10" i="3"/>
</calcChain>
</file>

<file path=xl/sharedStrings.xml><?xml version="1.0" encoding="utf-8"?>
<sst xmlns="http://schemas.openxmlformats.org/spreadsheetml/2006/main" count="294" uniqueCount="114">
  <si>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</si>
  <si>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</si>
  <si>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</si>
  <si>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</si>
  <si>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</si>
  <si>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</si>
  <si>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</si>
  <si>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</si>
  <si>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</si>
  <si>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</si>
  <si>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</si>
  <si>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</si>
  <si>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</si>
  <si>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</si>
  <si>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</si>
  <si>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</si>
  <si>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</si>
  <si>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</si>
  <si>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</si>
  <si>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</si>
  <si>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</si>
  <si>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</si>
  <si>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</si>
  <si>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</si>
  <si>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</si>
  <si>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</si>
  <si>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</si>
  <si>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</si>
  <si>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</si>
  <si>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</si>
  <si>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</si>
  <si>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</si>
  <si>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</si>
  <si>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</si>
  <si>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</si>
  <si>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</si>
  <si>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</si>
  <si>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</si>
  <si>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</si>
  <si>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</si>
  <si>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</si>
  <si>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</si>
  <si>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</si>
  <si>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</si>
  <si>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</si>
  <si>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</si>
  <si>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</si>
  <si>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</si>
  <si>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</si>
  <si>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</si>
  <si>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</si>
  <si>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</si>
  <si>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</si>
  <si>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</si>
  <si>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</si>
  <si>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</si>
  <si>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</si>
  <si>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</si>
  <si>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</si>
  <si>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</si>
  <si>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</si>
  <si>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</si>
  <si>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</si>
  <si>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</si>
  <si>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</si>
  <si>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</si>
  <si>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</si>
  <si>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</si>
  <si>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</si>
  <si>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</si>
  <si>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</si>
  <si>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</si>
  <si>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</si>
  <si>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</si>
  <si>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</si>
  <si>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</si>
  <si>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</si>
  <si>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</si>
  <si>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</si>
  <si>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</si>
  <si>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</si>
  <si>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</si>
  <si>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</si>
  <si>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</si>
  <si>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</si>
  <si>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</si>
  <si>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</si>
  <si>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</si>
  <si>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</si>
  <si>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</si>
  <si>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</si>
  <si>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</si>
  <si>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</si>
  <si>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</si>
  <si>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</si>
  <si>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</si>
  <si>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</si>
  <si>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</si>
  <si>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SERVICIO NACIONAL DE SALUD</t>
  </si>
  <si>
    <t>HOSPITAL TRAUMATOLOGICO DR. NEY ARIAS LORA</t>
  </si>
  <si>
    <t>2.5.5 - TRANSFERENCIAS DE CAPITAL A INSTITUCIONES PÚBLICAS FINANCIERAS</t>
  </si>
  <si>
    <t>2.6.2 - MOBILIARIO Y EQUIPO EDUCACIONAL Y RECREATIVO</t>
  </si>
  <si>
    <t>2.6.7 - ACTIVOS BIÓLOGICOS CULTIVABLES</t>
  </si>
  <si>
    <t>Total Gastos</t>
  </si>
  <si>
    <t>TOTAL APLICACIONES FINANCIERAS</t>
  </si>
  <si>
    <t>TOTAL GASTOS Y APLICACIONES FINANCIERAS</t>
  </si>
  <si>
    <t>Detalle</t>
  </si>
  <si>
    <t>Año 2023</t>
  </si>
  <si>
    <t>Licda. Cynthia Payano</t>
  </si>
  <si>
    <t xml:space="preserve"> Gerente de Contabilidad</t>
  </si>
  <si>
    <t>Fuente: SIGEF</t>
  </si>
  <si>
    <t>Cinthia E. Dicent Montero</t>
  </si>
  <si>
    <t>Coordinadora de Presupuesto</t>
  </si>
  <si>
    <t>Subdirección Planificación y Conocimientos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</si>
</sst>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-* #,##0.00_-;\-* #,##0.00_-;_-* &quot;-&quot;??_-;_-@_-"/>
    <numFmt numFmtId="165" formatCode="_-* #,##0.00\ _€_-;\-* #,##0.00\ _€_-;_-* &quot;-&quot;??\ _€_-;_-@_-"/>
    <numFmt numFmtId="166" formatCode="_(* #,##0.0_);_(* \(#,##0.0\);_(* &quot;-&quot;??_);_(@_)"/>
    <numFmt numFmtId="167" formatCode="_-* #,##0.0\ _€_-;\-* #,##0.0\ _€_-;_-* &quot;-&quot;?\ _€_-;_-@_-"/>
    <numFmt numFmtId="168" formatCode="_(* #,##0_);_(* \(#,##0\);_(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99CC"/>
      <name val="Calibri"/>
      <family val="2"/>
      <scheme val="minor"/>
    </font>
    <font>
      <b/>
      <sz val="22"/>
      <color rgb="FF006699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03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6" fontId="3" fillId="0" borderId="0" xfId="0" applyNumberFormat="1" applyFont="1"/>
    <xf numFmtId="0" fontId="0" fillId="0" borderId="0" xfId="0" applyAlignment="1">
      <alignment horizontal="left" indent="2"/>
    </xf>
    <xf numFmtId="166" fontId="0" fillId="0" borderId="0" xfId="0" applyNumberFormat="1"/>
    <xf numFmtId="0" fontId="2" fillId="2" borderId="3" xfId="0" applyFont="1" applyFill="1" applyBorder="1" applyAlignment="1">
      <alignment horizontal="left" vertical="center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4" borderId="3" xfId="0" applyFont="1" applyFill="1" applyBorder="1" applyAlignment="1">
      <alignment horizontal="center"/>
    </xf>
    <xf numFmtId="0" fontId="2" fillId="4" borderId="8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3" fillId="0" borderId="11" xfId="0" applyFont="1" applyBorder="1" applyAlignment="1">
      <alignment wrapText="1"/>
    </xf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167" fontId="0" fillId="0" borderId="0" xfId="0" applyNumberFormat="1"/>
    <xf numFmtId="43" fontId="0" fillId="0" borderId="0" xfId="1" applyFont="1"/>
    <xf numFmtId="165" fontId="2" fillId="4" borderId="3" xfId="0" applyNumberFormat="1" applyFont="1" applyFill="1" applyBorder="1" applyAlignment="1">
      <alignment horizontal="center"/>
    </xf>
    <xf numFmtId="165" fontId="0" fillId="0" borderId="0" xfId="0" applyNumberFormat="1"/>
    <xf numFmtId="166" fontId="0" fillId="3" borderId="0" xfId="0" applyNumberFormat="1" applyFill="1"/>
    <xf numFmtId="43" fontId="3" fillId="0" borderId="0" xfId="1" applyFont="1"/>
    <xf numFmtId="0" fontId="3" fillId="0" borderId="1" xfId="0" applyFont="1" applyBorder="1" applyAlignment="1">
      <alignment horizontal="left" vertical="center" wrapText="1"/>
    </xf>
    <xf numFmtId="43" fontId="3" fillId="0" borderId="1" xfId="1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168" fontId="0" fillId="0" borderId="0" xfId="0" applyNumberFormat="1" applyAlignment="1">
      <alignment vertical="center" wrapText="1"/>
    </xf>
    <xf numFmtId="0" fontId="3" fillId="5" borderId="2" xfId="0" applyFont="1" applyFill="1" applyBorder="1" applyAlignment="1">
      <alignment horizontal="left" vertical="center" wrapText="1"/>
    </xf>
    <xf numFmtId="168" fontId="3" fillId="5" borderId="2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8" fontId="3" fillId="0" borderId="1" xfId="0" applyNumberFormat="1" applyFont="1" applyBorder="1" applyAlignment="1">
      <alignment vertical="center" wrapText="1"/>
    </xf>
    <xf numFmtId="168" fontId="3" fillId="0" borderId="0" xfId="0" applyNumberFormat="1" applyFont="1" applyAlignment="1">
      <alignment vertical="center" wrapText="1"/>
    </xf>
    <xf numFmtId="0" fontId="10" fillId="6" borderId="2" xfId="0" applyFont="1" applyFill="1" applyBorder="1" applyAlignment="1">
      <alignment horizontal="left" vertical="center" wrapText="1"/>
    </xf>
    <xf numFmtId="168" fontId="3" fillId="6" borderId="2" xfId="0" applyNumberFormat="1" applyFont="1" applyFill="1" applyBorder="1" applyAlignment="1">
      <alignment horizontal="center" vertical="center" wrapText="1"/>
    </xf>
    <xf numFmtId="0" fontId="10" fillId="6" borderId="0" xfId="0" applyFont="1" applyFill="1" applyAlignment="1">
      <alignment vertical="center" wrapText="1"/>
    </xf>
    <xf numFmtId="0" fontId="10" fillId="6" borderId="0" xfId="0" applyFont="1" applyFill="1" applyAlignment="1">
      <alignment horizontal="center" vertical="center" wrapText="1"/>
    </xf>
    <xf numFmtId="0" fontId="3" fillId="0" borderId="0" xfId="0" applyFont="1"/>
    <xf numFmtId="43" fontId="3" fillId="0" borderId="0" xfId="0" applyNumberFormat="1" applyFont="1"/>
    <xf numFmtId="43" fontId="0" fillId="0" borderId="0" xfId="0" applyNumberFormat="1"/>
    <xf numFmtId="164" fontId="0" fillId="0" borderId="0" xfId="0" applyNumberFormat="1"/>
    <xf numFmtId="43" fontId="3" fillId="0" borderId="1" xfId="0" applyNumberFormat="1" applyFont="1" applyBorder="1"/>
    <xf numFmtId="43" fontId="0" fillId="0" borderId="7" xfId="1" applyFont="1" applyBorder="1"/>
    <xf numFmtId="43" fontId="0" fillId="0" borderId="0" xfId="1" applyFont="1" applyFill="1" applyBorder="1"/>
    <xf numFmtId="43" fontId="3" fillId="2" borderId="2" xfId="0" applyNumberFormat="1" applyFont="1" applyFill="1" applyBorder="1"/>
    <xf numFmtId="43" fontId="3" fillId="0" borderId="0" xfId="1" applyFont="1" applyAlignment="1">
      <alignment vertical="center" wrapText="1"/>
    </xf>
    <xf numFmtId="43" fontId="0" fillId="0" borderId="0" xfId="0" applyNumberFormat="1" applyAlignment="1">
      <alignment vertical="center" wrapText="1"/>
    </xf>
    <xf numFmtId="43" fontId="3" fillId="5" borderId="2" xfId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 readingOrder="1"/>
    </xf>
    <xf numFmtId="0" fontId="9" fillId="0" borderId="0" xfId="0" applyFont="1" applyAlignment="1">
      <alignment horizontal="center" vertical="center" wrapText="1" readingOrder="1"/>
    </xf>
    <xf numFmtId="0" fontId="6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168" fontId="0" fillId="0" borderId="0" xfId="0" applyNumberFormat="1"/>
    <xf numFmtId="0" fontId="10" fillId="0" borderId="12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8" fillId="0" borderId="5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top" wrapText="1" readingOrder="1"/>
    </xf>
    <xf numFmtId="0" fontId="9" fillId="0" borderId="5" xfId="0" applyFont="1" applyBorder="1" applyAlignment="1">
      <alignment horizontal="center" vertical="center" wrapText="1" readingOrder="1"/>
    </xf>
    <xf numFmtId="0" fontId="9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left"/>
    </xf>
    <xf numFmtId="43" fontId="0" fillId="0" borderId="0" xfId="0" applyNumberFormat="1" applyFont="1"/>
    <xf numFmtId="43" fontId="1" fillId="0" borderId="0" xfId="1" applyFont="1"/>
    <xf numFmtId="43" fontId="0" fillId="0" borderId="1" xfId="0" applyNumberFormat="1" applyFont="1" applyBorder="1"/>
    <xf numFmtId="165" fontId="0" fillId="0" borderId="0" xfId="0" applyNumberFormat="1" applyFont="1"/>
    <xf numFmtId="0" fontId="0" fillId="0" borderId="0" xfId="0" applyFont="1"/>
    <xf numFmtId="164" fontId="0" fillId="0" borderId="0" xfId="0" applyNumberFormat="1" applyFont="1"/>
    <xf numFmtId="0" fontId="0" fillId="0" borderId="0" xfId="0" applyFont="1" applyAlignment="1">
      <alignment horizontal="left" indent="1"/>
    </xf>
    <xf numFmtId="43" fontId="1" fillId="0" borderId="0" xfId="1" applyFont="1" applyAlignment="1">
      <alignment vertical="center" wrapText="1"/>
    </xf>
    <xf numFmtId="0" fontId="0" fillId="0" borderId="0" xfId="0" applyFont="1" applyAlignment="1">
      <alignment horizontal="left" indent="2"/>
    </xf>
    <xf numFmtId="43" fontId="0" fillId="0" borderId="0" xfId="0" applyNumberFormat="1" applyFont="1" applyAlignment="1">
      <alignment vertical="center" wrapText="1"/>
    </xf>
    <xf numFmtId="0" fontId="11" fillId="2" borderId="2" xfId="0" applyFont="1" applyFill="1" applyBorder="1" applyAlignment="1">
      <alignment vertical="center"/>
    </xf>
    <xf numFmtId="43" fontId="0" fillId="2" borderId="2" xfId="0" applyNumberFormat="1" applyFont="1" applyFill="1" applyBorder="1"/>
    <xf numFmtId="167" fontId="0" fillId="0" borderId="0" xfId="0" applyNumberFormat="1" applyFont="1"/>
    <xf numFmtId="0" fontId="6" fillId="0" borderId="12" xfId="0" applyFont="1" applyBorder="1" applyAlignment="1">
      <alignment horizontal="center"/>
    </xf>
    <xf numFmtId="0" fontId="3" fillId="0" borderId="13" xfId="0" applyFont="1" applyBorder="1" applyAlignment="1"/>
    <xf numFmtId="0" fontId="0" fillId="0" borderId="14" xfId="0" applyBorder="1"/>
    <xf numFmtId="0" fontId="0" fillId="0" borderId="0" xfId="0" applyBorder="1"/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0" fillId="0" borderId="15" xfId="0" applyBorder="1" applyAlignment="1">
      <alignment horizontal="left"/>
    </xf>
    <xf numFmtId="0" fontId="0" fillId="0" borderId="16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15" xfId="0" applyBorder="1" applyAlignment="1">
      <alignment horizontal="left" vertical="center"/>
    </xf>
    <xf numFmtId="0" fontId="0" fillId="0" borderId="12" xfId="0" applyBorder="1"/>
    <xf numFmtId="0" fontId="3" fillId="0" borderId="15" xfId="0" applyFont="1" applyBorder="1" applyAlignment="1">
      <alignment horizontal="left" vertical="center" wrapText="1"/>
    </xf>
    <xf numFmtId="0" fontId="0" fillId="0" borderId="15" xfId="0" applyBorder="1" applyAlignment="1">
      <alignment horizontal="lef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6699"/>
      <color rgb="FF0099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133351</xdr:colOff>
      <xdr:row>2</xdr:row>
      <xdr:rowOff>76201</xdr:rowOff>
    </xdr:from>
    <xdr:to>
      <xdr:col>2</xdr:col>
      <xdr:colOff>1352551</xdr:colOff>
      <xdr:row>4</xdr:row>
      <xdr:rowOff>95250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57351" y="457201"/>
          <a:ext cx="1219200" cy="647699"/>
        </a:xfrm>
        <a:prstGeom prst="rect">
          <a:avLst/>
        </a:prstGeom>
      </xdr:spPr>
    </xdr:pic>
    <xdr:clientData/>
  </xdr:twoCellAnchor>
  <xdr:twoCellAnchor editAs="oneCell">
    <xdr:from>
      <xdr:col>3</xdr:col>
      <xdr:colOff>295275</xdr:colOff>
      <xdr:row>2</xdr:row>
      <xdr:rowOff>28574</xdr:rowOff>
    </xdr:from>
    <xdr:to>
      <xdr:col>4</xdr:col>
      <xdr:colOff>895352</xdr:colOff>
      <xdr:row>3</xdr:row>
      <xdr:rowOff>200025</xdr:rowOff>
    </xdr:to>
    <xdr:pic>
      <xdr:nvPicPr>
        <xdr:cNvPr id="6" name="Picture 6">
          <a:extLst>
            <a:ext uri="{FF2B5EF4-FFF2-40B4-BE49-F238E27FC236}">
              <a16:creationId xmlns=""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77300" y="409574"/>
          <a:ext cx="1771652" cy="53340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200025</xdr:colOff>
      <xdr:row>0</xdr:row>
      <xdr:rowOff>180975</xdr:rowOff>
    </xdr:from>
    <xdr:to>
      <xdr:col>3</xdr:col>
      <xdr:colOff>352425</xdr:colOff>
      <xdr:row>4</xdr:row>
      <xdr:rowOff>190501</xdr:rowOff>
    </xdr:to>
    <xdr:pic>
      <xdr:nvPicPr>
        <xdr:cNvPr id="2" name="Picture 6">
          <a:extLst>
            <a:ext uri="{FF2B5EF4-FFF2-40B4-BE49-F238E27FC236}">
              <a16:creationId xmlns:a16="http://schemas.microsoft.com/office/drawing/2014/main" xmlns="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0025" y="180975"/>
          <a:ext cx="3114675" cy="101917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449036</xdr:colOff>
      <xdr:row>2</xdr:row>
      <xdr:rowOff>163286</xdr:rowOff>
    </xdr:from>
    <xdr:to>
      <xdr:col>2</xdr:col>
      <xdr:colOff>2571750</xdr:colOff>
      <xdr:row>6</xdr:row>
      <xdr:rowOff>149679</xdr:rowOff>
    </xdr:to>
    <xdr:pic>
      <xdr:nvPicPr>
        <xdr:cNvPr id="4" name="Imagen 3">
          <a:extLst>
            <a:ext uri="{FF2B5EF4-FFF2-40B4-BE49-F238E27FC236}">
              <a16:creationId xmlns=""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3036" y="544286"/>
          <a:ext cx="2122714" cy="1034143"/>
        </a:xfrm>
        <a:prstGeom prst="rect">
          <a:avLst/>
        </a:prstGeom>
      </xdr:spPr>
    </xdr:pic>
    <xdr:clientData/>
  </xdr:twoCellAnchor>
  <xdr:twoCellAnchor editAs="oneCell">
    <xdr:from>
      <xdr:col>12</xdr:col>
      <xdr:colOff>898071</xdr:colOff>
      <xdr:row>0</xdr:row>
      <xdr:rowOff>54429</xdr:rowOff>
    </xdr:from>
    <xdr:to>
      <xdr:col>15</xdr:col>
      <xdr:colOff>1226005</xdr:colOff>
      <xdr:row>3</xdr:row>
      <xdr:rowOff>190500</xdr:rowOff>
    </xdr:to>
    <xdr:pic>
      <xdr:nvPicPr>
        <xdr:cNvPr id="5" name="Picture 6">
          <a:extLst>
            <a:ext uri="{FF2B5EF4-FFF2-40B4-BE49-F238E27FC236}">
              <a16:creationId xmlns="" xmlns:a16="http://schemas.microsoft.com/office/drawing/2014/main" id="{00000000-0008-0000-02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21500" y="54429"/>
          <a:ext cx="4600576" cy="88446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P102"/>
  <sheetViews>
    <sheetView showGridLines="0" topLeftCell="C7" workbookViewId="0">
      <selection activeCell="J29" sqref="J29"/>
    </sheetView>
  </sheetViews>
  <sheetFormatPr baseColWidth="10" defaultColWidth="11.42578125" defaultRowHeight="15" x14ac:dyDescent="0.25"/>
  <cols>
    <col min="1" max="2" width="0" hidden="1" customWidth="1"/>
    <col min="3" max="3" width="88.7109375" customWidth="1"/>
    <col min="4" max="4" width="17.5703125" customWidth="1"/>
    <col min="5" max="5" width="16.7109375" customWidth="1"/>
    <col min="6" max="6" width="13.85546875" bestFit="1" customWidth="1"/>
  </cols>
  <sheetData>
    <row r="3" spans="2:16" ht="28.5" customHeight="1" x14ac:dyDescent="0.25">
      <c r="C3" s="61" t="s">
        <v>98</v>
      </c>
      <c r="D3" s="62"/>
      <c r="E3" s="62"/>
      <c r="F3" s="9"/>
      <c r="G3" s="9"/>
      <c r="H3" s="9"/>
      <c r="I3" s="9"/>
      <c r="J3" s="9"/>
      <c r="K3" s="9"/>
      <c r="L3" s="9"/>
      <c r="M3" s="9"/>
      <c r="N3" s="9"/>
      <c r="O3" s="9"/>
      <c r="P3" s="9"/>
    </row>
    <row r="4" spans="2:16" ht="21" customHeight="1" x14ac:dyDescent="0.25">
      <c r="C4" s="59" t="s">
        <v>99</v>
      </c>
      <c r="D4" s="60"/>
      <c r="E4" s="6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</row>
    <row r="5" spans="2:16" ht="15.75" x14ac:dyDescent="0.25">
      <c r="C5" s="65" t="s">
        <v>107</v>
      </c>
      <c r="D5" s="66"/>
      <c r="E5" s="66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</row>
    <row r="6" spans="2:16" ht="15.75" customHeight="1" x14ac:dyDescent="0.25">
      <c r="C6" s="63" t="s">
        <v>76</v>
      </c>
      <c r="D6" s="64"/>
      <c r="E6" s="64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</row>
    <row r="7" spans="2:16" ht="15.75" customHeight="1" x14ac:dyDescent="0.25">
      <c r="B7" s="13"/>
      <c r="C7" s="63" t="s">
        <v>77</v>
      </c>
      <c r="D7" s="64"/>
      <c r="E7" s="64"/>
      <c r="F7" s="13"/>
      <c r="G7" s="12"/>
      <c r="H7" s="12"/>
      <c r="I7" s="12"/>
      <c r="J7" s="12"/>
      <c r="K7" s="12"/>
      <c r="L7" s="12"/>
      <c r="M7" s="12"/>
      <c r="N7" s="12"/>
      <c r="O7" s="12"/>
      <c r="P7" s="12"/>
    </row>
    <row r="9" spans="2:16" ht="36" customHeight="1" x14ac:dyDescent="0.25">
      <c r="C9" s="39" t="s">
        <v>106</v>
      </c>
      <c r="D9" s="40" t="s">
        <v>94</v>
      </c>
      <c r="E9" s="40" t="s">
        <v>93</v>
      </c>
      <c r="F9" s="7"/>
    </row>
    <row r="10" spans="2:16" ht="23.25" customHeight="1" x14ac:dyDescent="0.25">
      <c r="C10" s="27" t="s">
        <v>0</v>
      </c>
      <c r="D10" s="28">
        <f>+D11+D17+D27+D53</f>
        <v>1265062004</v>
      </c>
      <c r="E10" s="28">
        <f>+E11+E17+E27+E53</f>
        <v>1274654480.6700001</v>
      </c>
      <c r="F10" s="7"/>
    </row>
    <row r="11" spans="2:16" x14ac:dyDescent="0.25">
      <c r="C11" s="29" t="s">
        <v>1</v>
      </c>
      <c r="D11" s="49">
        <f>SUM(D12:D16)</f>
        <v>868967931</v>
      </c>
      <c r="E11" s="49">
        <f>SUM(E12:E16)</f>
        <v>868967931</v>
      </c>
      <c r="F11" s="25"/>
    </row>
    <row r="12" spans="2:16" x14ac:dyDescent="0.25">
      <c r="C12" s="30" t="s">
        <v>2</v>
      </c>
      <c r="D12" s="50">
        <v>695114124.66999996</v>
      </c>
      <c r="E12" s="50">
        <v>695114124.66999996</v>
      </c>
      <c r="F12" s="25"/>
    </row>
    <row r="13" spans="2:16" x14ac:dyDescent="0.25">
      <c r="C13" s="30" t="s">
        <v>3</v>
      </c>
      <c r="D13" s="50">
        <v>76686279</v>
      </c>
      <c r="E13" s="50">
        <v>76686279</v>
      </c>
      <c r="F13" s="25"/>
    </row>
    <row r="14" spans="2:16" x14ac:dyDescent="0.25">
      <c r="C14" s="30" t="s">
        <v>4</v>
      </c>
      <c r="D14" s="50">
        <v>0</v>
      </c>
      <c r="E14" s="50">
        <v>0</v>
      </c>
      <c r="F14" s="25"/>
    </row>
    <row r="15" spans="2:16" x14ac:dyDescent="0.25">
      <c r="C15" s="30" t="s">
        <v>5</v>
      </c>
      <c r="D15" s="50">
        <v>158400</v>
      </c>
      <c r="E15" s="50">
        <v>158400</v>
      </c>
      <c r="F15" s="25"/>
    </row>
    <row r="16" spans="2:16" x14ac:dyDescent="0.25">
      <c r="C16" s="30" t="s">
        <v>6</v>
      </c>
      <c r="D16" s="50">
        <v>97009127.329999998</v>
      </c>
      <c r="E16" s="50">
        <v>97009127.329999998</v>
      </c>
      <c r="F16" s="25"/>
    </row>
    <row r="17" spans="3:6" x14ac:dyDescent="0.25">
      <c r="C17" s="29" t="s">
        <v>7</v>
      </c>
      <c r="D17" s="49">
        <f>SUM(D18:D26)</f>
        <v>52173500</v>
      </c>
      <c r="E17" s="49">
        <f>SUM(E18:E26)</f>
        <v>52173500</v>
      </c>
      <c r="F17" s="25"/>
    </row>
    <row r="18" spans="3:6" x14ac:dyDescent="0.25">
      <c r="C18" s="30" t="s">
        <v>8</v>
      </c>
      <c r="D18" s="50">
        <v>8527740</v>
      </c>
      <c r="E18" s="50">
        <v>8527740</v>
      </c>
      <c r="F18" s="25"/>
    </row>
    <row r="19" spans="3:6" x14ac:dyDescent="0.25">
      <c r="C19" s="30" t="s">
        <v>9</v>
      </c>
      <c r="D19" s="50">
        <v>595000</v>
      </c>
      <c r="E19" s="50">
        <v>595000</v>
      </c>
      <c r="F19" s="25"/>
    </row>
    <row r="20" spans="3:6" x14ac:dyDescent="0.25">
      <c r="C20" s="30" t="s">
        <v>10</v>
      </c>
      <c r="D20" s="50">
        <v>75600</v>
      </c>
      <c r="E20" s="50">
        <v>75600</v>
      </c>
      <c r="F20" s="25"/>
    </row>
    <row r="21" spans="3:6" x14ac:dyDescent="0.25">
      <c r="C21" s="30" t="s">
        <v>11</v>
      </c>
      <c r="D21" s="50">
        <v>1306000</v>
      </c>
      <c r="E21" s="50">
        <v>1306000</v>
      </c>
      <c r="F21" s="25"/>
    </row>
    <row r="22" spans="3:6" x14ac:dyDescent="0.25">
      <c r="C22" s="30" t="s">
        <v>12</v>
      </c>
      <c r="D22" s="50">
        <v>4891800</v>
      </c>
      <c r="E22" s="50">
        <v>4891800</v>
      </c>
      <c r="F22" s="25"/>
    </row>
    <row r="23" spans="3:6" x14ac:dyDescent="0.25">
      <c r="C23" s="30" t="s">
        <v>13</v>
      </c>
      <c r="D23" s="50">
        <v>1650000</v>
      </c>
      <c r="E23" s="50">
        <v>1650000</v>
      </c>
      <c r="F23" s="25"/>
    </row>
    <row r="24" spans="3:6" ht="30" x14ac:dyDescent="0.25">
      <c r="C24" s="30" t="s">
        <v>14</v>
      </c>
      <c r="D24" s="50">
        <v>24318000</v>
      </c>
      <c r="E24" s="50">
        <v>24318000</v>
      </c>
      <c r="F24" s="25"/>
    </row>
    <row r="25" spans="3:6" x14ac:dyDescent="0.25">
      <c r="C25" s="30" t="s">
        <v>15</v>
      </c>
      <c r="D25" s="50">
        <v>6109360</v>
      </c>
      <c r="E25" s="50">
        <v>6109360</v>
      </c>
      <c r="F25" s="25"/>
    </row>
    <row r="26" spans="3:6" x14ac:dyDescent="0.25">
      <c r="C26" s="30" t="s">
        <v>16</v>
      </c>
      <c r="D26" s="50">
        <v>4700000</v>
      </c>
      <c r="E26" s="50">
        <v>4700000</v>
      </c>
      <c r="F26" s="25"/>
    </row>
    <row r="27" spans="3:6" x14ac:dyDescent="0.25">
      <c r="C27" s="29" t="s">
        <v>17</v>
      </c>
      <c r="D27" s="49">
        <f>SUM(D28:D36)</f>
        <v>297846193</v>
      </c>
      <c r="E27" s="49">
        <f>SUM(E28:E36)</f>
        <v>307438669.67000002</v>
      </c>
      <c r="F27" s="25"/>
    </row>
    <row r="28" spans="3:6" x14ac:dyDescent="0.25">
      <c r="C28" s="30" t="s">
        <v>18</v>
      </c>
      <c r="D28" s="50">
        <v>16047990</v>
      </c>
      <c r="E28" s="50">
        <v>16047990</v>
      </c>
      <c r="F28" s="25"/>
    </row>
    <row r="29" spans="3:6" x14ac:dyDescent="0.25">
      <c r="C29" s="30" t="s">
        <v>19</v>
      </c>
      <c r="D29" s="50">
        <v>4536552</v>
      </c>
      <c r="E29" s="50">
        <v>4536552</v>
      </c>
      <c r="F29" s="25"/>
    </row>
    <row r="30" spans="3:6" x14ac:dyDescent="0.25">
      <c r="C30" s="30" t="s">
        <v>20</v>
      </c>
      <c r="D30" s="50">
        <v>12612600</v>
      </c>
      <c r="E30" s="50">
        <v>12612600</v>
      </c>
      <c r="F30" s="25"/>
    </row>
    <row r="31" spans="3:6" x14ac:dyDescent="0.25">
      <c r="C31" s="30" t="s">
        <v>21</v>
      </c>
      <c r="D31" s="50">
        <v>101598721</v>
      </c>
      <c r="E31" s="50">
        <f>101598721+9592476.67</f>
        <v>111191197.67</v>
      </c>
      <c r="F31" s="25">
        <f>+D31-E31</f>
        <v>-9592476.6700000018</v>
      </c>
    </row>
    <row r="32" spans="3:6" x14ac:dyDescent="0.25">
      <c r="C32" s="30" t="s">
        <v>22</v>
      </c>
      <c r="D32" s="50">
        <v>5147200</v>
      </c>
      <c r="E32" s="50">
        <v>5147200</v>
      </c>
      <c r="F32" s="25"/>
    </row>
    <row r="33" spans="3:6" x14ac:dyDescent="0.25">
      <c r="C33" s="30" t="s">
        <v>23</v>
      </c>
      <c r="D33" s="50">
        <v>7041400</v>
      </c>
      <c r="E33" s="50">
        <v>7041400</v>
      </c>
      <c r="F33" s="25"/>
    </row>
    <row r="34" spans="3:6" x14ac:dyDescent="0.25">
      <c r="C34" s="30" t="s">
        <v>24</v>
      </c>
      <c r="D34" s="50">
        <v>50995330</v>
      </c>
      <c r="E34" s="50">
        <v>50995330</v>
      </c>
      <c r="F34" s="25"/>
    </row>
    <row r="35" spans="3:6" x14ac:dyDescent="0.25">
      <c r="C35" s="30" t="s">
        <v>25</v>
      </c>
      <c r="D35" s="50">
        <v>0</v>
      </c>
      <c r="E35" s="50">
        <v>0</v>
      </c>
      <c r="F35" s="25"/>
    </row>
    <row r="36" spans="3:6" x14ac:dyDescent="0.25">
      <c r="C36" s="30" t="s">
        <v>26</v>
      </c>
      <c r="D36" s="50">
        <v>99866400</v>
      </c>
      <c r="E36" s="50">
        <v>99866400</v>
      </c>
      <c r="F36" s="25"/>
    </row>
    <row r="37" spans="3:6" x14ac:dyDescent="0.25">
      <c r="C37" s="29" t="s">
        <v>27</v>
      </c>
      <c r="D37" s="49">
        <f>SUM(D38:D44)</f>
        <v>0</v>
      </c>
      <c r="E37" s="49">
        <f>SUM(E38:E44)</f>
        <v>0</v>
      </c>
      <c r="F37" s="25"/>
    </row>
    <row r="38" spans="3:6" x14ac:dyDescent="0.25">
      <c r="C38" s="30" t="s">
        <v>28</v>
      </c>
      <c r="D38" s="50"/>
      <c r="E38" s="50"/>
      <c r="F38" s="25"/>
    </row>
    <row r="39" spans="3:6" x14ac:dyDescent="0.25">
      <c r="C39" s="30" t="s">
        <v>29</v>
      </c>
      <c r="D39" s="50"/>
      <c r="E39" s="50"/>
      <c r="F39" s="25"/>
    </row>
    <row r="40" spans="3:6" x14ac:dyDescent="0.25">
      <c r="C40" s="30" t="s">
        <v>30</v>
      </c>
      <c r="D40" s="50"/>
      <c r="E40" s="50"/>
      <c r="F40" s="25"/>
    </row>
    <row r="41" spans="3:6" x14ac:dyDescent="0.25">
      <c r="C41" s="30" t="s">
        <v>31</v>
      </c>
      <c r="D41" s="50"/>
      <c r="E41" s="50"/>
      <c r="F41" s="25"/>
    </row>
    <row r="42" spans="3:6" x14ac:dyDescent="0.25">
      <c r="C42" s="30" t="s">
        <v>32</v>
      </c>
      <c r="D42" s="50"/>
      <c r="E42" s="50"/>
      <c r="F42" s="25"/>
    </row>
    <row r="43" spans="3:6" x14ac:dyDescent="0.25">
      <c r="C43" s="30" t="s">
        <v>34</v>
      </c>
      <c r="D43" s="50"/>
      <c r="E43" s="50"/>
      <c r="F43" s="25"/>
    </row>
    <row r="44" spans="3:6" x14ac:dyDescent="0.25">
      <c r="C44" s="30" t="s">
        <v>35</v>
      </c>
      <c r="D44" s="50"/>
      <c r="E44" s="50"/>
      <c r="F44" s="25"/>
    </row>
    <row r="45" spans="3:6" x14ac:dyDescent="0.25">
      <c r="C45" s="29" t="s">
        <v>36</v>
      </c>
      <c r="D45" s="49">
        <f>SUM(D46:D52)</f>
        <v>0</v>
      </c>
      <c r="E45" s="49">
        <f>SUM(E46:E52)</f>
        <v>0</v>
      </c>
      <c r="F45" s="25"/>
    </row>
    <row r="46" spans="3:6" x14ac:dyDescent="0.25">
      <c r="C46" s="30" t="s">
        <v>37</v>
      </c>
      <c r="D46" s="50"/>
      <c r="E46" s="50"/>
      <c r="F46" s="25"/>
    </row>
    <row r="47" spans="3:6" x14ac:dyDescent="0.25">
      <c r="C47" s="30" t="s">
        <v>38</v>
      </c>
      <c r="D47" s="50"/>
      <c r="E47" s="50"/>
      <c r="F47" s="25"/>
    </row>
    <row r="48" spans="3:6" x14ac:dyDescent="0.25">
      <c r="C48" s="30" t="s">
        <v>39</v>
      </c>
      <c r="D48" s="50"/>
      <c r="E48" s="50"/>
      <c r="F48" s="25"/>
    </row>
    <row r="49" spans="3:6" x14ac:dyDescent="0.25">
      <c r="C49" s="30" t="s">
        <v>40</v>
      </c>
      <c r="D49" s="50"/>
      <c r="E49" s="50"/>
      <c r="F49" s="25"/>
    </row>
    <row r="50" spans="3:6" x14ac:dyDescent="0.25">
      <c r="C50" s="30" t="s">
        <v>100</v>
      </c>
      <c r="D50" s="50"/>
      <c r="E50" s="50"/>
      <c r="F50" s="25"/>
    </row>
    <row r="51" spans="3:6" x14ac:dyDescent="0.25">
      <c r="C51" s="30" t="s">
        <v>41</v>
      </c>
      <c r="D51" s="50"/>
      <c r="E51" s="50"/>
      <c r="F51" s="25"/>
    </row>
    <row r="52" spans="3:6" x14ac:dyDescent="0.25">
      <c r="C52" s="30" t="s">
        <v>42</v>
      </c>
      <c r="D52" s="50"/>
      <c r="E52" s="50"/>
      <c r="F52" s="25"/>
    </row>
    <row r="53" spans="3:6" x14ac:dyDescent="0.25">
      <c r="C53" s="29" t="s">
        <v>43</v>
      </c>
      <c r="D53" s="49">
        <f>SUM(D54:D62)</f>
        <v>46074380</v>
      </c>
      <c r="E53" s="49">
        <f>SUM(E54:E62)</f>
        <v>46074380</v>
      </c>
      <c r="F53" s="25"/>
    </row>
    <row r="54" spans="3:6" x14ac:dyDescent="0.25">
      <c r="C54" s="30" t="s">
        <v>44</v>
      </c>
      <c r="D54" s="50">
        <v>8130000</v>
      </c>
      <c r="E54" s="50">
        <v>8130000</v>
      </c>
      <c r="F54" s="25"/>
    </row>
    <row r="55" spans="3:6" x14ac:dyDescent="0.25">
      <c r="C55" s="30" t="s">
        <v>101</v>
      </c>
      <c r="D55" s="50">
        <v>866180</v>
      </c>
      <c r="E55" s="50">
        <v>866180</v>
      </c>
      <c r="F55" s="25"/>
    </row>
    <row r="56" spans="3:6" x14ac:dyDescent="0.25">
      <c r="C56" s="30" t="s">
        <v>46</v>
      </c>
      <c r="D56" s="50">
        <v>26613200</v>
      </c>
      <c r="E56" s="50">
        <v>26613200</v>
      </c>
      <c r="F56" s="25"/>
    </row>
    <row r="57" spans="3:6" x14ac:dyDescent="0.25">
      <c r="C57" s="30" t="s">
        <v>47</v>
      </c>
      <c r="D57" s="50">
        <v>0</v>
      </c>
      <c r="E57" s="50">
        <v>0</v>
      </c>
      <c r="F57" s="25"/>
    </row>
    <row r="58" spans="3:6" x14ac:dyDescent="0.25">
      <c r="C58" s="30" t="s">
        <v>48</v>
      </c>
      <c r="D58" s="50">
        <v>6805000</v>
      </c>
      <c r="E58" s="50">
        <v>6805000</v>
      </c>
      <c r="F58" s="25"/>
    </row>
    <row r="59" spans="3:6" x14ac:dyDescent="0.25">
      <c r="C59" s="30" t="s">
        <v>49</v>
      </c>
      <c r="D59" s="50">
        <v>810000</v>
      </c>
      <c r="E59" s="50">
        <v>810000</v>
      </c>
      <c r="F59" s="25"/>
    </row>
    <row r="60" spans="3:6" x14ac:dyDescent="0.25">
      <c r="C60" s="30" t="s">
        <v>102</v>
      </c>
      <c r="D60" s="50">
        <v>0</v>
      </c>
      <c r="E60" s="50">
        <v>0</v>
      </c>
      <c r="F60" s="25"/>
    </row>
    <row r="61" spans="3:6" x14ac:dyDescent="0.25">
      <c r="C61" s="30" t="s">
        <v>51</v>
      </c>
      <c r="D61" s="50">
        <v>1150000</v>
      </c>
      <c r="E61" s="50">
        <v>1150000</v>
      </c>
      <c r="F61" s="25"/>
    </row>
    <row r="62" spans="3:6" x14ac:dyDescent="0.25">
      <c r="C62" s="30" t="s">
        <v>52</v>
      </c>
      <c r="D62" s="50">
        <v>1700000</v>
      </c>
      <c r="E62" s="50">
        <v>1700000</v>
      </c>
      <c r="F62" s="25"/>
    </row>
    <row r="63" spans="3:6" x14ac:dyDescent="0.25">
      <c r="C63" s="29" t="s">
        <v>53</v>
      </c>
      <c r="D63" s="49">
        <f>SUM(D64:D67)</f>
        <v>0</v>
      </c>
      <c r="E63" s="49">
        <f>SUM(E64:E67)</f>
        <v>0</v>
      </c>
      <c r="F63" s="25"/>
    </row>
    <row r="64" spans="3:6" x14ac:dyDescent="0.25">
      <c r="C64" s="30" t="s">
        <v>54</v>
      </c>
      <c r="D64" s="50">
        <v>0</v>
      </c>
      <c r="E64" s="50">
        <v>0</v>
      </c>
      <c r="F64" s="25"/>
    </row>
    <row r="65" spans="3:6" x14ac:dyDescent="0.25">
      <c r="C65" s="30" t="s">
        <v>55</v>
      </c>
      <c r="D65" s="50"/>
      <c r="E65" s="50"/>
      <c r="F65" s="25"/>
    </row>
    <row r="66" spans="3:6" x14ac:dyDescent="0.25">
      <c r="C66" s="30" t="s">
        <v>56</v>
      </c>
      <c r="D66" s="50"/>
      <c r="E66" s="50"/>
      <c r="F66" s="25"/>
    </row>
    <row r="67" spans="3:6" ht="30" x14ac:dyDescent="0.25">
      <c r="C67" s="30" t="s">
        <v>57</v>
      </c>
      <c r="D67" s="50"/>
      <c r="E67" s="50"/>
      <c r="F67" s="25"/>
    </row>
    <row r="68" spans="3:6" x14ac:dyDescent="0.25">
      <c r="C68" s="29" t="s">
        <v>58</v>
      </c>
      <c r="D68" s="49">
        <f>SUM(D69:D70)</f>
        <v>0</v>
      </c>
      <c r="E68" s="49">
        <f>SUM(E69:E70)</f>
        <v>0</v>
      </c>
      <c r="F68" s="25"/>
    </row>
    <row r="69" spans="3:6" x14ac:dyDescent="0.25">
      <c r="C69" s="30" t="s">
        <v>59</v>
      </c>
      <c r="D69" s="50"/>
      <c r="E69" s="50"/>
      <c r="F69" s="25"/>
    </row>
    <row r="70" spans="3:6" x14ac:dyDescent="0.25">
      <c r="C70" s="30" t="s">
        <v>60</v>
      </c>
      <c r="D70" s="50"/>
      <c r="E70" s="50"/>
      <c r="F70" s="25"/>
    </row>
    <row r="71" spans="3:6" x14ac:dyDescent="0.25">
      <c r="C71" s="29" t="s">
        <v>61</v>
      </c>
      <c r="D71" s="49">
        <f>SUM(D72:D74)</f>
        <v>0</v>
      </c>
      <c r="E71" s="49">
        <f>SUM(E72:E74)</f>
        <v>0</v>
      </c>
      <c r="F71" s="25"/>
    </row>
    <row r="72" spans="3:6" x14ac:dyDescent="0.25">
      <c r="C72" s="30" t="s">
        <v>62</v>
      </c>
      <c r="D72" s="50"/>
      <c r="E72" s="50"/>
      <c r="F72" s="25"/>
    </row>
    <row r="73" spans="3:6" x14ac:dyDescent="0.25">
      <c r="C73" s="30" t="s">
        <v>63</v>
      </c>
      <c r="D73" s="50"/>
      <c r="E73" s="50"/>
      <c r="F73" s="25"/>
    </row>
    <row r="74" spans="3:6" x14ac:dyDescent="0.25">
      <c r="C74" s="30" t="s">
        <v>64</v>
      </c>
      <c r="D74" s="50"/>
      <c r="E74" s="50"/>
      <c r="F74" s="25"/>
    </row>
    <row r="75" spans="3:6" x14ac:dyDescent="0.25">
      <c r="C75" s="32" t="s">
        <v>103</v>
      </c>
      <c r="D75" s="51">
        <f>D11+D17+D27+D37+D45+D53+D63+D68+D71</f>
        <v>1265062004</v>
      </c>
      <c r="E75" s="51">
        <f>E11+E17+E27+E37+E45+E53+E63+E68+E71</f>
        <v>1274654480.6700001</v>
      </c>
      <c r="F75" s="25"/>
    </row>
    <row r="76" spans="3:6" x14ac:dyDescent="0.25">
      <c r="C76" s="34"/>
      <c r="D76" s="31"/>
      <c r="E76" s="43"/>
      <c r="F76" s="25"/>
    </row>
    <row r="77" spans="3:6" x14ac:dyDescent="0.25">
      <c r="C77" s="27" t="s">
        <v>67</v>
      </c>
      <c r="D77" s="35"/>
      <c r="F77" s="25"/>
    </row>
    <row r="78" spans="3:6" x14ac:dyDescent="0.25">
      <c r="C78" s="29" t="s">
        <v>68</v>
      </c>
      <c r="D78" s="36"/>
      <c r="F78" s="25"/>
    </row>
    <row r="79" spans="3:6" x14ac:dyDescent="0.25">
      <c r="C79" s="30" t="s">
        <v>69</v>
      </c>
      <c r="D79" s="31"/>
      <c r="F79" s="25"/>
    </row>
    <row r="80" spans="3:6" x14ac:dyDescent="0.25">
      <c r="C80" s="30" t="s">
        <v>70</v>
      </c>
      <c r="D80" s="31"/>
      <c r="F80" s="25"/>
    </row>
    <row r="81" spans="3:6" x14ac:dyDescent="0.25">
      <c r="C81" s="29" t="s">
        <v>71</v>
      </c>
      <c r="D81" s="36"/>
      <c r="F81" s="25"/>
    </row>
    <row r="82" spans="3:6" x14ac:dyDescent="0.25">
      <c r="C82" s="30" t="s">
        <v>72</v>
      </c>
      <c r="D82" s="31"/>
      <c r="F82" s="25"/>
    </row>
    <row r="83" spans="3:6" x14ac:dyDescent="0.25">
      <c r="C83" s="30" t="s">
        <v>73</v>
      </c>
      <c r="D83" s="31"/>
      <c r="F83" s="25"/>
    </row>
    <row r="84" spans="3:6" x14ac:dyDescent="0.25">
      <c r="C84" s="29" t="s">
        <v>74</v>
      </c>
      <c r="D84" s="36"/>
      <c r="F84" s="25"/>
    </row>
    <row r="85" spans="3:6" x14ac:dyDescent="0.25">
      <c r="C85" s="30" t="s">
        <v>75</v>
      </c>
      <c r="D85" s="31"/>
      <c r="F85" s="25"/>
    </row>
    <row r="86" spans="3:6" x14ac:dyDescent="0.25">
      <c r="C86" s="32" t="s">
        <v>104</v>
      </c>
      <c r="D86" s="33"/>
      <c r="E86" s="33"/>
      <c r="F86" s="25"/>
    </row>
    <row r="88" spans="3:6" ht="15.75" x14ac:dyDescent="0.25">
      <c r="C88" s="37" t="s">
        <v>105</v>
      </c>
      <c r="D88" s="38">
        <f>D75+D86</f>
        <v>1265062004</v>
      </c>
      <c r="E88" s="38">
        <f>E75+E86</f>
        <v>1274654480.6700001</v>
      </c>
      <c r="F88" s="56"/>
    </row>
    <row r="89" spans="3:6" x14ac:dyDescent="0.25">
      <c r="D89" s="22"/>
      <c r="E89" s="22"/>
    </row>
    <row r="90" spans="3:6" ht="15.75" thickBot="1" x14ac:dyDescent="0.3">
      <c r="D90" s="22"/>
      <c r="E90" s="22"/>
    </row>
    <row r="91" spans="3:6" ht="26.25" customHeight="1" thickBot="1" x14ac:dyDescent="0.3">
      <c r="C91" s="20" t="s">
        <v>95</v>
      </c>
      <c r="D91" s="22"/>
      <c r="E91" s="22"/>
    </row>
    <row r="92" spans="3:6" ht="33.75" customHeight="1" thickBot="1" x14ac:dyDescent="0.3">
      <c r="C92" s="18" t="s">
        <v>96</v>
      </c>
      <c r="D92" s="22"/>
      <c r="E92" s="22"/>
    </row>
    <row r="93" spans="3:6" ht="60.75" thickBot="1" x14ac:dyDescent="0.3">
      <c r="C93" s="19" t="s">
        <v>97</v>
      </c>
      <c r="D93" s="22"/>
      <c r="E93" s="22"/>
    </row>
    <row r="101" spans="3:3" ht="15.75" x14ac:dyDescent="0.25">
      <c r="C101" s="57" t="s">
        <v>108</v>
      </c>
    </row>
    <row r="102" spans="3:3" ht="15.75" x14ac:dyDescent="0.25">
      <c r="C102" s="58" t="s">
        <v>109</v>
      </c>
    </row>
  </sheetData>
  <mergeCells count="5">
    <mergeCell ref="C4:E4"/>
    <mergeCell ref="C3:E3"/>
    <mergeCell ref="C7:E7"/>
    <mergeCell ref="C6:E6"/>
    <mergeCell ref="C5:E5"/>
  </mergeCells>
  <pageMargins left="0.70866141732283472" right="0.70866141732283472" top="0.74803149606299213" bottom="0.74803149606299213" header="0.31496062992125984" footer="0.31496062992125984"/>
  <pageSetup scale="7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U105"/>
  <sheetViews>
    <sheetView tabSelected="1" topLeftCell="C1" workbookViewId="0">
      <selection activeCell="C94" sqref="C94:G94"/>
    </sheetView>
  </sheetViews>
  <sheetFormatPr baseColWidth="10" defaultColWidth="11.42578125" defaultRowHeight="15" x14ac:dyDescent="0.25"/>
  <cols>
    <col min="1" max="1" width="0.140625" hidden="1" customWidth="1"/>
    <col min="2" max="2" width="1.7109375" hidden="1" customWidth="1"/>
    <col min="3" max="3" width="44.42578125" customWidth="1"/>
    <col min="4" max="4" width="25.42578125" customWidth="1"/>
    <col min="5" max="5" width="27" customWidth="1"/>
    <col min="6" max="6" width="24.42578125" customWidth="1"/>
    <col min="7" max="7" width="23.140625" customWidth="1"/>
    <col min="8" max="8" width="22" customWidth="1"/>
    <col min="9" max="9" width="19.7109375" customWidth="1"/>
    <col min="10" max="10" width="23" customWidth="1"/>
    <col min="11" max="11" width="22.42578125" customWidth="1"/>
    <col min="12" max="12" width="23.42578125" customWidth="1"/>
    <col min="13" max="13" width="14.140625" customWidth="1"/>
    <col min="14" max="14" width="16.140625" customWidth="1"/>
    <col min="15" max="15" width="14.28515625" customWidth="1"/>
    <col min="16" max="17" width="15.140625" bestFit="1" customWidth="1"/>
    <col min="18" max="18" width="18.28515625" style="24" bestFit="1" customWidth="1"/>
    <col min="19" max="19" width="16.7109375" bestFit="1" customWidth="1"/>
    <col min="21" max="21" width="16.85546875" bestFit="1" customWidth="1"/>
  </cols>
  <sheetData>
    <row r="3" spans="3:21" ht="28.5" customHeight="1" x14ac:dyDescent="0.25">
      <c r="C3" s="61" t="s">
        <v>98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</row>
    <row r="4" spans="3:21" ht="21" customHeight="1" x14ac:dyDescent="0.25">
      <c r="C4" s="59" t="s">
        <v>99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</row>
    <row r="5" spans="3:21" ht="15.75" x14ac:dyDescent="0.25">
      <c r="C5" s="65" t="s">
        <v>107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</row>
    <row r="6" spans="3:21" ht="15.75" customHeight="1" x14ac:dyDescent="0.25">
      <c r="C6" s="63" t="s">
        <v>92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64"/>
      <c r="R6" s="64"/>
    </row>
    <row r="7" spans="3:21" ht="15.75" customHeight="1" x14ac:dyDescent="0.25">
      <c r="C7" s="64" t="s">
        <v>77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</row>
    <row r="8" spans="3:21" x14ac:dyDescent="0.25">
      <c r="D8" s="21"/>
      <c r="E8" s="22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</row>
    <row r="9" spans="3:21" ht="25.5" customHeight="1" x14ac:dyDescent="0.25">
      <c r="C9" s="70" t="s">
        <v>66</v>
      </c>
      <c r="D9" s="71" t="s">
        <v>94</v>
      </c>
      <c r="E9" s="71" t="s">
        <v>93</v>
      </c>
      <c r="F9" s="67" t="s">
        <v>91</v>
      </c>
      <c r="G9" s="68"/>
      <c r="H9" s="68"/>
      <c r="I9" s="68"/>
      <c r="J9" s="68"/>
      <c r="K9" s="68"/>
      <c r="L9" s="68"/>
      <c r="M9" s="68"/>
      <c r="N9" s="68"/>
      <c r="O9" s="68"/>
      <c r="P9" s="68"/>
      <c r="Q9" s="68"/>
      <c r="R9" s="69"/>
    </row>
    <row r="10" spans="3:21" x14ac:dyDescent="0.25">
      <c r="C10" s="70"/>
      <c r="D10" s="72"/>
      <c r="E10" s="72"/>
      <c r="F10" s="14" t="s">
        <v>79</v>
      </c>
      <c r="G10" s="14" t="s">
        <v>80</v>
      </c>
      <c r="H10" s="14" t="s">
        <v>81</v>
      </c>
      <c r="I10" s="14" t="s">
        <v>82</v>
      </c>
      <c r="J10" s="15" t="s">
        <v>83</v>
      </c>
      <c r="K10" s="14" t="s">
        <v>84</v>
      </c>
      <c r="L10" s="15" t="s">
        <v>85</v>
      </c>
      <c r="M10" s="14" t="s">
        <v>86</v>
      </c>
      <c r="N10" s="14" t="s">
        <v>87</v>
      </c>
      <c r="O10" s="14" t="s">
        <v>88</v>
      </c>
      <c r="P10" s="14" t="s">
        <v>89</v>
      </c>
      <c r="Q10" s="15" t="s">
        <v>90</v>
      </c>
      <c r="R10" s="23" t="s">
        <v>78</v>
      </c>
    </row>
    <row r="11" spans="3:21" s="78" customFormat="1" x14ac:dyDescent="0.25">
      <c r="C11" s="73" t="s">
        <v>0</v>
      </c>
      <c r="D11" s="74">
        <f>+D12+D18+D28+D54</f>
        <v>1265062004</v>
      </c>
      <c r="E11" s="74">
        <f>+E12+E18+E28+E54</f>
        <v>1274654480.6700001</v>
      </c>
      <c r="F11" s="74">
        <f>+F12+F18+F28+F54</f>
        <v>60295499.869999997</v>
      </c>
      <c r="G11" s="74">
        <f t="shared" ref="G11:L11" si="0">+G12+G18+G28+G54</f>
        <v>74904085.690000013</v>
      </c>
      <c r="H11" s="74">
        <f>+H12+H18+H28+H54</f>
        <v>102126048.13000001</v>
      </c>
      <c r="I11" s="75">
        <f t="shared" si="0"/>
        <v>81453650.559999987</v>
      </c>
      <c r="J11" s="74">
        <f>+J12+J18+J28+J54</f>
        <v>76963427.420000002</v>
      </c>
      <c r="K11" s="74">
        <f t="shared" si="0"/>
        <v>77920645.299999982</v>
      </c>
      <c r="L11" s="74">
        <f t="shared" si="0"/>
        <v>93244658.829999998</v>
      </c>
      <c r="M11" s="74">
        <f>+M12+M18+M28+M54</f>
        <v>77724437.859999999</v>
      </c>
      <c r="N11" s="74">
        <f t="shared" ref="N11:Q11" si="1">+N12+N18+N28+N54</f>
        <v>105259530.06999999</v>
      </c>
      <c r="O11" s="74">
        <f t="shared" si="1"/>
        <v>78137053.420000002</v>
      </c>
      <c r="P11" s="74">
        <f t="shared" si="1"/>
        <v>122989619.74000001</v>
      </c>
      <c r="Q11" s="74">
        <f t="shared" si="1"/>
        <v>102398688.66000001</v>
      </c>
      <c r="R11" s="76">
        <f>SUM(F11:Q11)</f>
        <v>1053417345.55</v>
      </c>
      <c r="S11" s="77"/>
      <c r="U11" s="79"/>
    </row>
    <row r="12" spans="3:21" s="78" customFormat="1" x14ac:dyDescent="0.25">
      <c r="C12" s="80" t="s">
        <v>1</v>
      </c>
      <c r="D12" s="81">
        <f>SUM(D13:D17)</f>
        <v>868967931</v>
      </c>
      <c r="E12" s="74">
        <f>SUM(E13:E17)</f>
        <v>868967931</v>
      </c>
      <c r="F12" s="74">
        <f t="shared" ref="F12:O12" si="2">SUM(F13:F17)</f>
        <v>50913495.049999997</v>
      </c>
      <c r="G12" s="74">
        <f>SUM(G13:G17)</f>
        <v>50259986.910000004</v>
      </c>
      <c r="H12" s="74">
        <f t="shared" si="2"/>
        <v>73395830.790000007</v>
      </c>
      <c r="I12" s="75">
        <f t="shared" si="2"/>
        <v>50408174.829999991</v>
      </c>
      <c r="J12" s="74">
        <f>SUM(J13:J17)</f>
        <v>50628244.280000001</v>
      </c>
      <c r="K12" s="74">
        <f t="shared" si="2"/>
        <v>50439648.349999994</v>
      </c>
      <c r="L12" s="74">
        <f t="shared" si="2"/>
        <v>49512973.689999998</v>
      </c>
      <c r="M12" s="74">
        <f t="shared" si="2"/>
        <v>49967823.279999994</v>
      </c>
      <c r="N12" s="74">
        <f t="shared" si="2"/>
        <v>72406200.530000001</v>
      </c>
      <c r="O12" s="74">
        <f t="shared" si="2"/>
        <v>49295622.210000001</v>
      </c>
      <c r="P12" s="74">
        <f>SUM(P13:P17)</f>
        <v>89463244.909999996</v>
      </c>
      <c r="Q12" s="74">
        <f t="shared" ref="Q12" si="3">SUM(Q13:Q17)</f>
        <v>51500928.640000001</v>
      </c>
      <c r="R12" s="76">
        <f>SUM(F12:Q12)</f>
        <v>688192173.47000003</v>
      </c>
      <c r="S12" s="77"/>
    </row>
    <row r="13" spans="3:21" s="78" customFormat="1" x14ac:dyDescent="0.25">
      <c r="C13" s="82" t="s">
        <v>2</v>
      </c>
      <c r="D13" s="83">
        <v>695114124.66999996</v>
      </c>
      <c r="E13" s="83">
        <v>695114124.66999996</v>
      </c>
      <c r="F13" s="75">
        <f>+'P3 Ejecucion '!D12</f>
        <v>43771174.960000001</v>
      </c>
      <c r="G13" s="75">
        <f>+'P3 Ejecucion '!E12</f>
        <v>43184505.210000001</v>
      </c>
      <c r="H13" s="75">
        <f>+'P3 Ejecucion '!F12</f>
        <v>43841710.289999999</v>
      </c>
      <c r="I13" s="75">
        <f>+'P3 Ejecucion '!G12</f>
        <v>43182386.369999997</v>
      </c>
      <c r="J13" s="75">
        <f>+'P3 Ejecucion '!H12</f>
        <v>43561091.359999999</v>
      </c>
      <c r="K13" s="75">
        <f>+'P3 Ejecucion '!I12</f>
        <v>43292273.109999999</v>
      </c>
      <c r="L13" s="75">
        <f>+'P3 Ejecucion '!J12</f>
        <v>42504092.890000001</v>
      </c>
      <c r="M13" s="75">
        <f>+'P3 Ejecucion '!K12</f>
        <v>42975440.149999999</v>
      </c>
      <c r="N13" s="75">
        <f>+'P3 Ejecucion '!L12</f>
        <v>43301228.280000001</v>
      </c>
      <c r="O13" s="75">
        <f>+'P3 Ejecucion '!M12</f>
        <v>42427691.579999998</v>
      </c>
      <c r="P13" s="75">
        <f>+'P3 Ejecucion '!N12</f>
        <v>82654109.530000001</v>
      </c>
      <c r="Q13" s="75">
        <f>+'P3 Ejecucion '!O12</f>
        <v>44657779.68</v>
      </c>
      <c r="R13" s="74">
        <f>SUM(F13:Q13)</f>
        <v>559353483.40999997</v>
      </c>
      <c r="S13" s="77"/>
    </row>
    <row r="14" spans="3:21" s="78" customFormat="1" x14ac:dyDescent="0.25">
      <c r="C14" s="82" t="s">
        <v>3</v>
      </c>
      <c r="D14" s="83">
        <v>76686279</v>
      </c>
      <c r="E14" s="83">
        <v>76686279</v>
      </c>
      <c r="F14" s="75">
        <f>+'P3 Ejecucion '!D13</f>
        <v>548056.66</v>
      </c>
      <c r="G14" s="75">
        <f>+'P3 Ejecucion '!E13</f>
        <v>569983.13</v>
      </c>
      <c r="H14" s="75">
        <f>+'P3 Ejecucion '!F13</f>
        <v>23060971.239999998</v>
      </c>
      <c r="I14" s="75">
        <f>+'P3 Ejecucion '!G13</f>
        <v>759371.66</v>
      </c>
      <c r="J14" s="75">
        <f>+'P3 Ejecucion '!H13</f>
        <v>574575</v>
      </c>
      <c r="K14" s="75">
        <f>+'P3 Ejecucion '!I13</f>
        <v>663793.30000000005</v>
      </c>
      <c r="L14" s="75">
        <f>+'P3 Ejecucion '!J13</f>
        <v>648300</v>
      </c>
      <c r="M14" s="75">
        <f>+'P3 Ejecucion '!K13</f>
        <v>630136.66</v>
      </c>
      <c r="N14" s="75">
        <f>+'P3 Ejecucion '!L13</f>
        <v>22765432.09</v>
      </c>
      <c r="O14" s="75">
        <f>+'P3 Ejecucion '!M13</f>
        <v>609793.31999999995</v>
      </c>
      <c r="P14" s="75">
        <f>+'P3 Ejecucion '!N13</f>
        <v>585900</v>
      </c>
      <c r="Q14" s="75">
        <f>+'P3 Ejecucion '!O13</f>
        <v>591600</v>
      </c>
      <c r="R14" s="74">
        <f t="shared" ref="R14:R17" si="4">SUM(F14:Q14)</f>
        <v>52007913.059999995</v>
      </c>
      <c r="S14" s="77"/>
    </row>
    <row r="15" spans="3:21" s="78" customFormat="1" x14ac:dyDescent="0.25">
      <c r="C15" s="82" t="s">
        <v>4</v>
      </c>
      <c r="D15" s="83">
        <v>0</v>
      </c>
      <c r="E15" s="83">
        <v>0</v>
      </c>
      <c r="F15" s="75">
        <f>+'P3 Ejecucion '!D14</f>
        <v>0</v>
      </c>
      <c r="G15" s="75">
        <f>+'P3 Ejecucion '!E14</f>
        <v>0</v>
      </c>
      <c r="H15" s="75">
        <f>+'P3 Ejecucion '!F14</f>
        <v>0</v>
      </c>
      <c r="I15" s="75">
        <f>+'P3 Ejecucion '!G14</f>
        <v>0</v>
      </c>
      <c r="J15" s="75">
        <f>+'P3 Ejecucion '!H14</f>
        <v>0</v>
      </c>
      <c r="K15" s="75">
        <f>+'P3 Ejecucion '!I14</f>
        <v>0</v>
      </c>
      <c r="L15" s="75">
        <f>+'P3 Ejecucion '!J14</f>
        <v>0</v>
      </c>
      <c r="M15" s="75">
        <f>+'P3 Ejecucion '!K14</f>
        <v>0</v>
      </c>
      <c r="N15" s="75">
        <f>+'P3 Ejecucion '!L14</f>
        <v>0</v>
      </c>
      <c r="O15" s="75">
        <f>+'P3 Ejecucion '!M14</f>
        <v>0</v>
      </c>
      <c r="P15" s="75">
        <f>+'P3 Ejecucion '!N14</f>
        <v>0</v>
      </c>
      <c r="Q15" s="75">
        <f>+'P3 Ejecucion '!O14</f>
        <v>0</v>
      </c>
      <c r="R15" s="74">
        <f t="shared" si="4"/>
        <v>0</v>
      </c>
      <c r="S15" s="77"/>
      <c r="U15" s="75"/>
    </row>
    <row r="16" spans="3:21" s="78" customFormat="1" x14ac:dyDescent="0.25">
      <c r="C16" s="82" t="s">
        <v>5</v>
      </c>
      <c r="D16" s="83">
        <v>158400</v>
      </c>
      <c r="E16" s="83">
        <v>158400</v>
      </c>
      <c r="F16" s="75">
        <f>+'P3 Ejecucion '!D15</f>
        <v>0</v>
      </c>
      <c r="G16" s="75">
        <f>+'P3 Ejecucion '!E15</f>
        <v>0</v>
      </c>
      <c r="H16" s="75">
        <f>+'P3 Ejecucion '!F15</f>
        <v>0</v>
      </c>
      <c r="I16" s="75">
        <f>+'P3 Ejecucion '!G15</f>
        <v>0</v>
      </c>
      <c r="J16" s="75">
        <f>+'P3 Ejecucion '!H15</f>
        <v>0</v>
      </c>
      <c r="K16" s="75">
        <f>+'P3 Ejecucion '!I15</f>
        <v>0</v>
      </c>
      <c r="L16" s="75">
        <f>+'P3 Ejecucion '!J15</f>
        <v>0</v>
      </c>
      <c r="M16" s="75">
        <f>+'P3 Ejecucion '!K15</f>
        <v>0</v>
      </c>
      <c r="N16" s="75">
        <f>+'P3 Ejecucion '!L15</f>
        <v>0</v>
      </c>
      <c r="O16" s="75">
        <f>+'P3 Ejecucion '!M15</f>
        <v>0</v>
      </c>
      <c r="P16" s="75">
        <f>+'P3 Ejecucion '!N15</f>
        <v>0</v>
      </c>
      <c r="Q16" s="75">
        <f>+'P3 Ejecucion '!O15</f>
        <v>0</v>
      </c>
      <c r="R16" s="74">
        <f t="shared" si="4"/>
        <v>0</v>
      </c>
      <c r="S16" s="77"/>
      <c r="U16" s="79"/>
    </row>
    <row r="17" spans="3:19" s="78" customFormat="1" x14ac:dyDescent="0.25">
      <c r="C17" s="82" t="s">
        <v>6</v>
      </c>
      <c r="D17" s="83">
        <v>97009127.329999998</v>
      </c>
      <c r="E17" s="83">
        <v>97009127.329999998</v>
      </c>
      <c r="F17" s="75">
        <f>+'P3 Ejecucion '!D16</f>
        <v>6594263.4299999997</v>
      </c>
      <c r="G17" s="75">
        <f>+'P3 Ejecucion '!E16</f>
        <v>6505498.5700000003</v>
      </c>
      <c r="H17" s="75">
        <f>+'P3 Ejecucion '!F16</f>
        <v>6493149.2599999998</v>
      </c>
      <c r="I17" s="75">
        <f>+'P3 Ejecucion '!G16</f>
        <v>6466416.7999999998</v>
      </c>
      <c r="J17" s="75">
        <f>+'P3 Ejecucion '!H16</f>
        <v>6492577.9199999999</v>
      </c>
      <c r="K17" s="75">
        <f>+'P3 Ejecucion '!I16</f>
        <v>6483581.9400000004</v>
      </c>
      <c r="L17" s="75">
        <f>+'P3 Ejecucion '!J16</f>
        <v>6360580.7999999998</v>
      </c>
      <c r="M17" s="75">
        <f>+'P3 Ejecucion '!K16</f>
        <v>6362246.4699999997</v>
      </c>
      <c r="N17" s="75">
        <f>+'P3 Ejecucion '!L16</f>
        <v>6339540.1600000001</v>
      </c>
      <c r="O17" s="75">
        <f>+'P3 Ejecucion '!M16</f>
        <v>6258137.3099999996</v>
      </c>
      <c r="P17" s="75">
        <f>+'P3 Ejecucion '!N16</f>
        <v>6223235.3799999999</v>
      </c>
      <c r="Q17" s="75">
        <f>+'P3 Ejecucion '!O16</f>
        <v>6251548.96</v>
      </c>
      <c r="R17" s="74">
        <f t="shared" si="4"/>
        <v>76830776.999999985</v>
      </c>
      <c r="S17" s="77"/>
    </row>
    <row r="18" spans="3:19" s="78" customFormat="1" x14ac:dyDescent="0.25">
      <c r="C18" s="80" t="s">
        <v>7</v>
      </c>
      <c r="D18" s="81">
        <f>SUM(D19:D27)</f>
        <v>52173500</v>
      </c>
      <c r="E18" s="74">
        <f>SUM(E19:E27)</f>
        <v>52173500</v>
      </c>
      <c r="F18" s="75">
        <f t="shared" ref="F18:Q18" si="5">SUM(F19:F27)</f>
        <v>2748794.61</v>
      </c>
      <c r="G18" s="75">
        <f t="shared" si="5"/>
        <v>1666687.72</v>
      </c>
      <c r="H18" s="75">
        <f t="shared" si="5"/>
        <v>4516978.97</v>
      </c>
      <c r="I18" s="75">
        <f t="shared" si="5"/>
        <v>4386618.07</v>
      </c>
      <c r="J18" s="75">
        <f t="shared" si="5"/>
        <v>1969259.25</v>
      </c>
      <c r="K18" s="75">
        <f t="shared" si="5"/>
        <v>5906857.0399999991</v>
      </c>
      <c r="L18" s="75">
        <f t="shared" si="5"/>
        <v>8061830.2000000002</v>
      </c>
      <c r="M18" s="75">
        <f t="shared" si="5"/>
        <v>3357272.52</v>
      </c>
      <c r="N18" s="75">
        <f t="shared" si="5"/>
        <v>5046328.83</v>
      </c>
      <c r="O18" s="75">
        <f t="shared" si="5"/>
        <v>2645994.21</v>
      </c>
      <c r="P18" s="75">
        <f t="shared" si="5"/>
        <v>3710141.58</v>
      </c>
      <c r="Q18" s="75">
        <f t="shared" si="5"/>
        <v>4598865.53</v>
      </c>
      <c r="R18" s="75">
        <f>SUM(F18:Q18)</f>
        <v>48615628.530000001</v>
      </c>
      <c r="S18" s="77"/>
    </row>
    <row r="19" spans="3:19" s="78" customFormat="1" x14ac:dyDescent="0.25">
      <c r="C19" s="82" t="s">
        <v>8</v>
      </c>
      <c r="D19" s="83">
        <v>8527740</v>
      </c>
      <c r="E19" s="83">
        <v>8527740</v>
      </c>
      <c r="F19" s="75">
        <f>+'P3 Ejecucion '!D18</f>
        <v>614972.06999999995</v>
      </c>
      <c r="G19" s="75">
        <f>+'P3 Ejecucion '!E18</f>
        <v>1077080.52</v>
      </c>
      <c r="H19" s="75">
        <f>+'P3 Ejecucion '!F18</f>
        <v>919788.39</v>
      </c>
      <c r="I19" s="75">
        <f>+'P3 Ejecucion '!G18</f>
        <v>417024.58</v>
      </c>
      <c r="J19" s="75">
        <f>+'P3 Ejecucion '!H18</f>
        <v>387200.71</v>
      </c>
      <c r="K19" s="75">
        <f>+'P3 Ejecucion '!I18</f>
        <v>994022.92</v>
      </c>
      <c r="L19" s="75">
        <f>+'P3 Ejecucion '!J18</f>
        <v>755729.06</v>
      </c>
      <c r="M19" s="75">
        <f>+'P3 Ejecucion '!K18</f>
        <v>602134.61</v>
      </c>
      <c r="N19" s="75">
        <f>+'P3 Ejecucion '!L18</f>
        <v>611663</v>
      </c>
      <c r="O19" s="75">
        <f>+'P3 Ejecucion '!M18</f>
        <v>399583.51</v>
      </c>
      <c r="P19" s="75">
        <f>+'P3 Ejecucion '!N18</f>
        <v>811909.86</v>
      </c>
      <c r="Q19" s="75">
        <f>+'P3 Ejecucion '!O18</f>
        <v>1131240.1100000001</v>
      </c>
      <c r="R19" s="74">
        <f>SUM(F19:Q19)</f>
        <v>8722349.3399999999</v>
      </c>
      <c r="S19" s="77"/>
    </row>
    <row r="20" spans="3:19" s="78" customFormat="1" x14ac:dyDescent="0.25">
      <c r="C20" s="82" t="s">
        <v>9</v>
      </c>
      <c r="D20" s="83">
        <v>595000</v>
      </c>
      <c r="E20" s="83">
        <v>595000</v>
      </c>
      <c r="F20" s="75">
        <f>+'P3 Ejecucion '!D19</f>
        <v>0</v>
      </c>
      <c r="G20" s="75">
        <f>+'P3 Ejecucion '!E19</f>
        <v>0</v>
      </c>
      <c r="H20" s="75">
        <f>+'P3 Ejecucion '!F19</f>
        <v>69000</v>
      </c>
      <c r="I20" s="75">
        <f>+'P3 Ejecucion '!G19</f>
        <v>1225280</v>
      </c>
      <c r="J20" s="75">
        <f>+'P3 Ejecucion '!H19</f>
        <v>0</v>
      </c>
      <c r="K20" s="75">
        <f>+'P3 Ejecucion '!I19</f>
        <v>139830</v>
      </c>
      <c r="L20" s="75">
        <f>+'P3 Ejecucion '!J19</f>
        <v>1648820</v>
      </c>
      <c r="M20" s="75">
        <f>+'P3 Ejecucion '!K19</f>
        <v>227740</v>
      </c>
      <c r="N20" s="75">
        <f>+'P3 Ejecucion '!L19</f>
        <v>0</v>
      </c>
      <c r="O20" s="75">
        <f>+'P3 Ejecucion '!M19</f>
        <v>0</v>
      </c>
      <c r="P20" s="75">
        <f>+'P3 Ejecucion '!N19</f>
        <v>0</v>
      </c>
      <c r="Q20" s="75">
        <f>+'P3 Ejecucion '!O19</f>
        <v>22742.799999999999</v>
      </c>
      <c r="R20" s="74">
        <f t="shared" ref="R20:R27" si="6">SUM(F20:Q20)</f>
        <v>3333412.8</v>
      </c>
      <c r="S20" s="77"/>
    </row>
    <row r="21" spans="3:19" s="78" customFormat="1" x14ac:dyDescent="0.25">
      <c r="C21" s="82" t="s">
        <v>10</v>
      </c>
      <c r="D21" s="83">
        <v>75600</v>
      </c>
      <c r="E21" s="83">
        <v>75600</v>
      </c>
      <c r="F21" s="75">
        <f>+'P3 Ejecucion '!D20</f>
        <v>0</v>
      </c>
      <c r="G21" s="75">
        <f>+'P3 Ejecucion '!E20</f>
        <v>0</v>
      </c>
      <c r="H21" s="75">
        <f>+'P3 Ejecucion '!F20</f>
        <v>0</v>
      </c>
      <c r="I21" s="75">
        <f>+'P3 Ejecucion '!G20</f>
        <v>0</v>
      </c>
      <c r="J21" s="75">
        <f>+'P3 Ejecucion '!H20</f>
        <v>0</v>
      </c>
      <c r="K21" s="75">
        <f>+'P3 Ejecucion '!I20</f>
        <v>0</v>
      </c>
      <c r="L21" s="75">
        <f>+'P3 Ejecucion '!J20</f>
        <v>3850.98</v>
      </c>
      <c r="M21" s="75">
        <f>+'P3 Ejecucion '!K20</f>
        <v>0</v>
      </c>
      <c r="N21" s="75">
        <f>+'P3 Ejecucion '!L20</f>
        <v>0</v>
      </c>
      <c r="O21" s="75">
        <f>+'P3 Ejecucion '!M20</f>
        <v>0</v>
      </c>
      <c r="P21" s="75">
        <f>+'P3 Ejecucion '!N20</f>
        <v>0</v>
      </c>
      <c r="Q21" s="75">
        <f>+'P3 Ejecucion '!O20</f>
        <v>0</v>
      </c>
      <c r="R21" s="74">
        <f t="shared" si="6"/>
        <v>3850.98</v>
      </c>
      <c r="S21" s="77"/>
    </row>
    <row r="22" spans="3:19" s="78" customFormat="1" x14ac:dyDescent="0.25">
      <c r="C22" s="82" t="s">
        <v>11</v>
      </c>
      <c r="D22" s="83">
        <v>1306000</v>
      </c>
      <c r="E22" s="83">
        <v>1306000</v>
      </c>
      <c r="F22" s="75">
        <f>+'P3 Ejecucion '!D21</f>
        <v>0</v>
      </c>
      <c r="G22" s="75">
        <f>+'P3 Ejecucion '!E21</f>
        <v>127000</v>
      </c>
      <c r="H22" s="75">
        <f>+'P3 Ejecucion '!F21</f>
        <v>512716.15</v>
      </c>
      <c r="I22" s="75">
        <f>+'P3 Ejecucion '!G21</f>
        <v>32568</v>
      </c>
      <c r="J22" s="75">
        <f>+'P3 Ejecucion '!H21</f>
        <v>144628.07999999999</v>
      </c>
      <c r="K22" s="75">
        <f>+'P3 Ejecucion '!I21</f>
        <v>127200</v>
      </c>
      <c r="L22" s="75">
        <f>+'P3 Ejecucion '!J21</f>
        <v>256962.65</v>
      </c>
      <c r="M22" s="75">
        <f>+'P3 Ejecucion '!K21</f>
        <v>0</v>
      </c>
      <c r="N22" s="75">
        <f>+'P3 Ejecucion '!L21</f>
        <v>0</v>
      </c>
      <c r="O22" s="75">
        <f>+'P3 Ejecucion '!M21</f>
        <v>16284</v>
      </c>
      <c r="P22" s="75">
        <f>+'P3 Ejecucion '!N21</f>
        <v>202500</v>
      </c>
      <c r="Q22" s="75">
        <f>+'P3 Ejecucion '!O21</f>
        <v>149725.62</v>
      </c>
      <c r="R22" s="74">
        <f>SUM(F22:Q22)</f>
        <v>1569584.5</v>
      </c>
      <c r="S22" s="77"/>
    </row>
    <row r="23" spans="3:19" s="78" customFormat="1" x14ac:dyDescent="0.25">
      <c r="C23" s="82" t="s">
        <v>12</v>
      </c>
      <c r="D23" s="83">
        <v>4891800</v>
      </c>
      <c r="E23" s="83">
        <v>4891800</v>
      </c>
      <c r="F23" s="75">
        <f>+'P3 Ejecucion '!D22</f>
        <v>48999.14</v>
      </c>
      <c r="G23" s="75">
        <f>+'P3 Ejecucion '!E22</f>
        <v>0</v>
      </c>
      <c r="H23" s="75">
        <f>+'P3 Ejecucion '!F22</f>
        <v>0</v>
      </c>
      <c r="I23" s="75">
        <f>+'P3 Ejecucion '!G22</f>
        <v>455480</v>
      </c>
      <c r="J23" s="75">
        <f>+'P3 Ejecucion '!H22</f>
        <v>227740</v>
      </c>
      <c r="K23" s="75">
        <f>+'P3 Ejecucion '!I22</f>
        <v>1531790</v>
      </c>
      <c r="L23" s="75">
        <f>+'P3 Ejecucion '!J22</f>
        <v>362827.04</v>
      </c>
      <c r="M23" s="75">
        <f>+'P3 Ejecucion '!K22</f>
        <v>0</v>
      </c>
      <c r="N23" s="75">
        <f>+'P3 Ejecucion '!L22</f>
        <v>220660</v>
      </c>
      <c r="O23" s="75">
        <f>+'P3 Ejecucion '!M22</f>
        <v>227740</v>
      </c>
      <c r="P23" s="75">
        <f>+'P3 Ejecucion '!N22</f>
        <v>224790</v>
      </c>
      <c r="Q23" s="75">
        <f>+'P3 Ejecucion '!O22</f>
        <v>300843.2</v>
      </c>
      <c r="R23" s="74">
        <f t="shared" si="6"/>
        <v>3600869.3800000004</v>
      </c>
      <c r="S23" s="77"/>
    </row>
    <row r="24" spans="3:19" s="78" customFormat="1" x14ac:dyDescent="0.25">
      <c r="C24" s="82" t="s">
        <v>13</v>
      </c>
      <c r="D24" s="83">
        <v>1650000</v>
      </c>
      <c r="E24" s="83">
        <v>1650000</v>
      </c>
      <c r="F24" s="75">
        <f>+'P3 Ejecucion '!D23</f>
        <v>0</v>
      </c>
      <c r="G24" s="75">
        <f>+'P3 Ejecucion '!E23</f>
        <v>0</v>
      </c>
      <c r="H24" s="75">
        <f>+'P3 Ejecucion '!F23</f>
        <v>1313814.76</v>
      </c>
      <c r="I24" s="75">
        <f>+'P3 Ejecucion '!G23</f>
        <v>0</v>
      </c>
      <c r="J24" s="75">
        <f>+'P3 Ejecucion '!H23</f>
        <v>0</v>
      </c>
      <c r="K24" s="75">
        <f>+'P3 Ejecucion '!I23</f>
        <v>0</v>
      </c>
      <c r="L24" s="75">
        <f>+'P3 Ejecucion '!J23</f>
        <v>101873.29</v>
      </c>
      <c r="M24" s="75">
        <f>+'P3 Ejecucion '!K23</f>
        <v>0</v>
      </c>
      <c r="N24" s="75">
        <f>+'P3 Ejecucion '!L23</f>
        <v>0</v>
      </c>
      <c r="O24" s="75">
        <f>+'P3 Ejecucion '!M23</f>
        <v>0</v>
      </c>
      <c r="P24" s="75">
        <f>+'P3 Ejecucion '!N23</f>
        <v>0</v>
      </c>
      <c r="Q24" s="75">
        <f>+'P3 Ejecucion '!O23</f>
        <v>0</v>
      </c>
      <c r="R24" s="74">
        <f t="shared" si="6"/>
        <v>1415688.05</v>
      </c>
      <c r="S24" s="77"/>
    </row>
    <row r="25" spans="3:19" s="78" customFormat="1" x14ac:dyDescent="0.25">
      <c r="C25" s="82" t="s">
        <v>14</v>
      </c>
      <c r="D25" s="83">
        <v>24318000</v>
      </c>
      <c r="E25" s="83">
        <v>24318000</v>
      </c>
      <c r="F25" s="75">
        <f>+'P3 Ejecucion '!D24</f>
        <v>1175693</v>
      </c>
      <c r="G25" s="75">
        <f>+'P3 Ejecucion '!E24</f>
        <v>356879.2</v>
      </c>
      <c r="H25" s="75">
        <f>+'P3 Ejecucion '!F24</f>
        <v>1348003.68</v>
      </c>
      <c r="I25" s="75">
        <f>+'P3 Ejecucion '!G24</f>
        <v>1732364.49</v>
      </c>
      <c r="J25" s="75">
        <f>+'P3 Ejecucion '!H24</f>
        <v>1124590.46</v>
      </c>
      <c r="K25" s="75">
        <f>+'P3 Ejecucion '!I24</f>
        <v>1979556.22</v>
      </c>
      <c r="L25" s="75">
        <f>+'P3 Ejecucion '!J24</f>
        <v>4241614.1399999997</v>
      </c>
      <c r="M25" s="75">
        <f>+'P3 Ejecucion '!K24</f>
        <v>2097817.91</v>
      </c>
      <c r="N25" s="75">
        <f>+'P3 Ejecucion '!L24</f>
        <v>3409625.83</v>
      </c>
      <c r="O25" s="75">
        <f>+'P3 Ejecucion '!M24</f>
        <v>1738537.7</v>
      </c>
      <c r="P25" s="75">
        <f>+'P3 Ejecucion '!N24</f>
        <v>1998311.04</v>
      </c>
      <c r="Q25" s="75">
        <f>+'P3 Ejecucion '!O24</f>
        <v>2277621.14</v>
      </c>
      <c r="R25" s="74">
        <f t="shared" si="6"/>
        <v>23480614.809999999</v>
      </c>
      <c r="S25" s="77"/>
    </row>
    <row r="26" spans="3:19" s="78" customFormat="1" x14ac:dyDescent="0.25">
      <c r="C26" s="82" t="s">
        <v>15</v>
      </c>
      <c r="D26" s="83">
        <v>6109360</v>
      </c>
      <c r="E26" s="83">
        <v>6109360</v>
      </c>
      <c r="F26" s="75">
        <f>+'P3 Ejecucion '!D25</f>
        <v>189130.4</v>
      </c>
      <c r="G26" s="75">
        <f>+'P3 Ejecucion '!E25</f>
        <v>105728</v>
      </c>
      <c r="H26" s="75">
        <f>+'P3 Ejecucion '!F25</f>
        <v>70800</v>
      </c>
      <c r="I26" s="75">
        <f>+'P3 Ejecucion '!G25</f>
        <v>523901</v>
      </c>
      <c r="J26" s="75">
        <f>+'P3 Ejecucion '!H25</f>
        <v>85100</v>
      </c>
      <c r="K26" s="75">
        <f>+'P3 Ejecucion '!I25</f>
        <v>219149.6</v>
      </c>
      <c r="L26" s="75">
        <f>+'P3 Ejecucion '!J25</f>
        <v>679653.04</v>
      </c>
      <c r="M26" s="75">
        <f>+'P3 Ejecucion '!K25</f>
        <v>429580</v>
      </c>
      <c r="N26" s="75">
        <f>+'P3 Ejecucion '!L25</f>
        <v>804380</v>
      </c>
      <c r="O26" s="75">
        <f>+'P3 Ejecucion '!M25</f>
        <v>263849</v>
      </c>
      <c r="P26" s="75">
        <f>+'P3 Ejecucion '!N25</f>
        <v>341296.68</v>
      </c>
      <c r="Q26" s="75">
        <f>+'P3 Ejecucion '!O25</f>
        <v>700821.66</v>
      </c>
      <c r="R26" s="74">
        <f t="shared" si="6"/>
        <v>4413389.38</v>
      </c>
      <c r="S26" s="77"/>
    </row>
    <row r="27" spans="3:19" s="78" customFormat="1" x14ac:dyDescent="0.25">
      <c r="C27" s="82" t="s">
        <v>16</v>
      </c>
      <c r="D27" s="83">
        <v>4700000</v>
      </c>
      <c r="E27" s="83">
        <v>4700000</v>
      </c>
      <c r="F27" s="75">
        <f>+'P3 Ejecucion '!D26</f>
        <v>720000</v>
      </c>
      <c r="G27" s="75">
        <f>+'P3 Ejecucion '!E26</f>
        <v>0</v>
      </c>
      <c r="H27" s="75">
        <f>+'P3 Ejecucion '!F26</f>
        <v>282855.99</v>
      </c>
      <c r="I27" s="75">
        <f>+'P3 Ejecucion '!G26</f>
        <v>0</v>
      </c>
      <c r="J27" s="75">
        <f>+'P3 Ejecucion '!H26</f>
        <v>0</v>
      </c>
      <c r="K27" s="75">
        <f>+'P3 Ejecucion '!I26</f>
        <v>915308.3</v>
      </c>
      <c r="L27" s="75">
        <f>+'P3 Ejecucion '!J26</f>
        <v>10500</v>
      </c>
      <c r="M27" s="75">
        <f>+'P3 Ejecucion '!K26</f>
        <v>0</v>
      </c>
      <c r="N27" s="75">
        <f>+'P3 Ejecucion '!L26</f>
        <v>0</v>
      </c>
      <c r="O27" s="75">
        <f>+'P3 Ejecucion '!M26</f>
        <v>0</v>
      </c>
      <c r="P27" s="75">
        <f>+'P3 Ejecucion '!N26</f>
        <v>131334</v>
      </c>
      <c r="Q27" s="75">
        <f>+'P3 Ejecucion '!O26</f>
        <v>15871</v>
      </c>
      <c r="R27" s="74">
        <f t="shared" si="6"/>
        <v>2075869.29</v>
      </c>
      <c r="S27" s="77"/>
    </row>
    <row r="28" spans="3:19" s="78" customFormat="1" x14ac:dyDescent="0.25">
      <c r="C28" s="80" t="s">
        <v>17</v>
      </c>
      <c r="D28" s="81">
        <f>SUM(D29:D37)</f>
        <v>297846193</v>
      </c>
      <c r="E28" s="74">
        <f>SUM(E29:E37)</f>
        <v>307438669.67000002</v>
      </c>
      <c r="F28" s="74">
        <f>SUM(F29:F37)</f>
        <v>5564344.9699999997</v>
      </c>
      <c r="G28" s="74">
        <f t="shared" ref="G28:Q28" si="7">SUM(G29:G37)</f>
        <v>20681950.859999999</v>
      </c>
      <c r="H28" s="74">
        <f t="shared" si="7"/>
        <v>22754919.559999999</v>
      </c>
      <c r="I28" s="74">
        <f t="shared" si="7"/>
        <v>25692148.560000002</v>
      </c>
      <c r="J28" s="74">
        <f t="shared" si="7"/>
        <v>21843837.890000001</v>
      </c>
      <c r="K28" s="74">
        <f t="shared" si="7"/>
        <v>20463919.030000001</v>
      </c>
      <c r="L28" s="74">
        <f t="shared" si="7"/>
        <v>27572511.25</v>
      </c>
      <c r="M28" s="74">
        <f t="shared" si="7"/>
        <v>21866660.939999998</v>
      </c>
      <c r="N28" s="74">
        <f t="shared" si="7"/>
        <v>23965547.619999997</v>
      </c>
      <c r="O28" s="74">
        <f t="shared" si="7"/>
        <v>23043063.34</v>
      </c>
      <c r="P28" s="74">
        <f t="shared" si="7"/>
        <v>24084066.07</v>
      </c>
      <c r="Q28" s="74">
        <f t="shared" si="7"/>
        <v>39937806.199999996</v>
      </c>
      <c r="R28" s="76">
        <f>SUM(F28:Q28)</f>
        <v>277470776.29000002</v>
      </c>
      <c r="S28" s="77"/>
    </row>
    <row r="29" spans="3:19" s="78" customFormat="1" x14ac:dyDescent="0.25">
      <c r="C29" s="82" t="s">
        <v>18</v>
      </c>
      <c r="D29" s="83">
        <v>16047990</v>
      </c>
      <c r="E29" s="83">
        <v>16047990</v>
      </c>
      <c r="F29" s="75">
        <f>+'P3 Ejecucion '!D28</f>
        <v>1314202.05</v>
      </c>
      <c r="G29" s="75">
        <f>+'P3 Ejecucion '!E28</f>
        <v>2368290.46</v>
      </c>
      <c r="H29" s="75">
        <f>+'P3 Ejecucion '!F28</f>
        <v>1273149.79</v>
      </c>
      <c r="I29" s="75">
        <f>+'P3 Ejecucion '!G28</f>
        <v>1827962.09</v>
      </c>
      <c r="J29" s="75">
        <f>+'P3 Ejecucion '!H28</f>
        <v>1272191.98</v>
      </c>
      <c r="K29" s="75">
        <f>+'P3 Ejecucion '!I28</f>
        <v>1362969.32</v>
      </c>
      <c r="L29" s="75">
        <f>+'P3 Ejecucion '!J28</f>
        <v>2506435.2200000002</v>
      </c>
      <c r="M29" s="75">
        <f>+'P3 Ejecucion '!K28</f>
        <v>1601460.76</v>
      </c>
      <c r="N29" s="75">
        <f>+'P3 Ejecucion '!L28</f>
        <v>1651631.91</v>
      </c>
      <c r="O29" s="75">
        <f>+'P3 Ejecucion '!M28</f>
        <v>2123610.08</v>
      </c>
      <c r="P29" s="75">
        <f>+'P3 Ejecucion '!N28</f>
        <v>1851368.32</v>
      </c>
      <c r="Q29" s="75">
        <f>+'P3 Ejecucion '!O28</f>
        <v>3578780.32</v>
      </c>
      <c r="R29" s="74">
        <f>SUM(F29:Q29)</f>
        <v>22732052.300000001</v>
      </c>
      <c r="S29" s="77"/>
    </row>
    <row r="30" spans="3:19" s="78" customFormat="1" x14ac:dyDescent="0.25">
      <c r="C30" s="82" t="s">
        <v>19</v>
      </c>
      <c r="D30" s="83">
        <v>4536552</v>
      </c>
      <c r="E30" s="83">
        <v>4536552</v>
      </c>
      <c r="F30" s="75">
        <f>+'P3 Ejecucion '!D29</f>
        <v>0</v>
      </c>
      <c r="G30" s="75">
        <f>+'P3 Ejecucion '!E29</f>
        <v>541738</v>
      </c>
      <c r="H30" s="75">
        <f>+'P3 Ejecucion '!F29</f>
        <v>90000</v>
      </c>
      <c r="I30" s="75">
        <f>+'P3 Ejecucion '!G29</f>
        <v>1064796.6000000001</v>
      </c>
      <c r="J30" s="75">
        <f>+'P3 Ejecucion '!H29</f>
        <v>3687.5</v>
      </c>
      <c r="K30" s="75">
        <f>+'P3 Ejecucion '!I29</f>
        <v>10761.5</v>
      </c>
      <c r="L30" s="75">
        <f>+'P3 Ejecucion '!J29</f>
        <v>89511.6</v>
      </c>
      <c r="M30" s="75">
        <f>+'P3 Ejecucion '!K29</f>
        <v>549880</v>
      </c>
      <c r="N30" s="75">
        <f>+'P3 Ejecucion '!L29</f>
        <v>64144.800000000003</v>
      </c>
      <c r="O30" s="75">
        <f>+'P3 Ejecucion '!M29</f>
        <v>97940</v>
      </c>
      <c r="P30" s="75">
        <f>+'P3 Ejecucion '!N29</f>
        <v>0</v>
      </c>
      <c r="Q30" s="75">
        <f>+'P3 Ejecucion '!O29</f>
        <v>1861727.01</v>
      </c>
      <c r="R30" s="74">
        <f t="shared" ref="R30:R36" si="8">SUM(F30:Q30)</f>
        <v>4374187.01</v>
      </c>
      <c r="S30" s="77"/>
    </row>
    <row r="31" spans="3:19" s="78" customFormat="1" x14ac:dyDescent="0.25">
      <c r="C31" s="82" t="s">
        <v>20</v>
      </c>
      <c r="D31" s="83">
        <v>12612600</v>
      </c>
      <c r="E31" s="83">
        <v>12612600</v>
      </c>
      <c r="F31" s="75">
        <f>+'P3 Ejecucion '!D30</f>
        <v>501205</v>
      </c>
      <c r="G31" s="75">
        <f>+'P3 Ejecucion '!E30</f>
        <v>568406</v>
      </c>
      <c r="H31" s="75">
        <f>+'P3 Ejecucion '!F30</f>
        <v>0</v>
      </c>
      <c r="I31" s="75">
        <f>+'P3 Ejecucion '!G30</f>
        <v>723840.32</v>
      </c>
      <c r="J31" s="75">
        <f>+'P3 Ejecucion '!H30</f>
        <v>769629.04</v>
      </c>
      <c r="K31" s="75">
        <f>+'P3 Ejecucion '!I30</f>
        <v>1464603.02</v>
      </c>
      <c r="L31" s="75">
        <f>+'P3 Ejecucion '!J30</f>
        <v>551957.68000000005</v>
      </c>
      <c r="M31" s="75">
        <f>+'P3 Ejecucion '!K30</f>
        <v>802695</v>
      </c>
      <c r="N31" s="75">
        <f>+'P3 Ejecucion '!L30</f>
        <v>409318.40000000002</v>
      </c>
      <c r="O31" s="75">
        <f>+'P3 Ejecucion '!M30</f>
        <v>1017362.96</v>
      </c>
      <c r="P31" s="75">
        <f>+'P3 Ejecucion '!N30</f>
        <v>779862</v>
      </c>
      <c r="Q31" s="75">
        <f>+'P3 Ejecucion '!O30</f>
        <v>1480348.14</v>
      </c>
      <c r="R31" s="74">
        <f>SUM(F31:Q31)</f>
        <v>9069227.5600000005</v>
      </c>
      <c r="S31" s="77"/>
    </row>
    <row r="32" spans="3:19" s="78" customFormat="1" x14ac:dyDescent="0.25">
      <c r="C32" s="82" t="s">
        <v>21</v>
      </c>
      <c r="D32" s="83">
        <v>101598721</v>
      </c>
      <c r="E32" s="74">
        <f>101598721+9592476.67</f>
        <v>111191197.67</v>
      </c>
      <c r="F32" s="75">
        <f>+'P3 Ejecucion '!D31</f>
        <v>2080818.56</v>
      </c>
      <c r="G32" s="75">
        <f>+'P3 Ejecucion '!E31</f>
        <v>5670227.4400000004</v>
      </c>
      <c r="H32" s="75">
        <f>+'P3 Ejecucion '!F31</f>
        <v>6403795.1299999999</v>
      </c>
      <c r="I32" s="75">
        <f>+'P3 Ejecucion '!G31</f>
        <v>8086698.2000000002</v>
      </c>
      <c r="J32" s="75">
        <f>+'P3 Ejecucion '!H31</f>
        <v>6696916.2000000002</v>
      </c>
      <c r="K32" s="75">
        <f>+'P3 Ejecucion '!I31</f>
        <v>8544160.3200000003</v>
      </c>
      <c r="L32" s="75">
        <f>+'P3 Ejecucion '!J31</f>
        <v>6343715.0999999996</v>
      </c>
      <c r="M32" s="75">
        <f>+'P3 Ejecucion '!K31</f>
        <v>7117063</v>
      </c>
      <c r="N32" s="75">
        <f>+'P3 Ejecucion '!L31</f>
        <v>9084040.9000000004</v>
      </c>
      <c r="O32" s="75">
        <f>+'P3 Ejecucion '!M31</f>
        <v>6845536.7000000002</v>
      </c>
      <c r="P32" s="75">
        <f>+'P3 Ejecucion '!N31</f>
        <v>10078513.26</v>
      </c>
      <c r="Q32" s="75">
        <f>+'P3 Ejecucion '!O31</f>
        <v>9579772.0899999999</v>
      </c>
      <c r="R32" s="74">
        <f>SUM(F32:Q32)</f>
        <v>86531256.900000006</v>
      </c>
      <c r="S32" s="77"/>
    </row>
    <row r="33" spans="3:19" s="78" customFormat="1" x14ac:dyDescent="0.25">
      <c r="C33" s="82" t="s">
        <v>22</v>
      </c>
      <c r="D33" s="83">
        <v>5147200</v>
      </c>
      <c r="E33" s="83">
        <v>5147200</v>
      </c>
      <c r="F33" s="75">
        <f>+'P3 Ejecucion '!D32</f>
        <v>95285</v>
      </c>
      <c r="G33" s="75">
        <f>+'P3 Ejecucion '!E32</f>
        <v>38114</v>
      </c>
      <c r="H33" s="75">
        <f>+'P3 Ejecucion '!F32</f>
        <v>38615.5</v>
      </c>
      <c r="I33" s="75">
        <f>+'P3 Ejecucion '!G32</f>
        <v>0</v>
      </c>
      <c r="J33" s="75">
        <f>+'P3 Ejecucion '!H32</f>
        <v>51448</v>
      </c>
      <c r="K33" s="75">
        <f>+'P3 Ejecucion '!I32</f>
        <v>149615.74</v>
      </c>
      <c r="L33" s="75">
        <f>+'P3 Ejecucion '!J32</f>
        <v>63831.08</v>
      </c>
      <c r="M33" s="75">
        <f>+'P3 Ejecucion '!K32</f>
        <v>38999</v>
      </c>
      <c r="N33" s="75">
        <f>+'P3 Ejecucion '!L32</f>
        <v>0</v>
      </c>
      <c r="O33" s="75">
        <f>+'P3 Ejecucion '!M32</f>
        <v>57171</v>
      </c>
      <c r="P33" s="75">
        <f>+'P3 Ejecucion '!N32</f>
        <v>38114</v>
      </c>
      <c r="Q33" s="75">
        <f>+'P3 Ejecucion '!O32</f>
        <v>70802.53</v>
      </c>
      <c r="R33" s="74">
        <f t="shared" si="8"/>
        <v>641995.85000000009</v>
      </c>
      <c r="S33" s="77"/>
    </row>
    <row r="34" spans="3:19" s="78" customFormat="1" x14ac:dyDescent="0.25">
      <c r="C34" s="82" t="s">
        <v>23</v>
      </c>
      <c r="D34" s="83">
        <v>7041400</v>
      </c>
      <c r="E34" s="83">
        <v>7041400</v>
      </c>
      <c r="F34" s="75">
        <f>+'P3 Ejecucion '!D33</f>
        <v>0</v>
      </c>
      <c r="G34" s="75">
        <f>+'P3 Ejecucion '!E33</f>
        <v>39491</v>
      </c>
      <c r="H34" s="75">
        <f>+'P3 Ejecucion '!F33</f>
        <v>7080</v>
      </c>
      <c r="I34" s="75">
        <f>+'P3 Ejecucion '!G33</f>
        <v>150874.79999999999</v>
      </c>
      <c r="J34" s="75">
        <f>+'P3 Ejecucion '!H33</f>
        <v>9363.2999999999993</v>
      </c>
      <c r="K34" s="75">
        <f>+'P3 Ejecucion '!I33</f>
        <v>116290.09</v>
      </c>
      <c r="L34" s="75">
        <f>+'P3 Ejecucion '!J33</f>
        <v>69297.97</v>
      </c>
      <c r="M34" s="75">
        <f>+'P3 Ejecucion '!K33</f>
        <v>180769.51</v>
      </c>
      <c r="N34" s="75">
        <f>+'P3 Ejecucion '!L33</f>
        <v>10375.27</v>
      </c>
      <c r="O34" s="75">
        <f>+'P3 Ejecucion '!M33</f>
        <v>158995.60999999999</v>
      </c>
      <c r="P34" s="75">
        <f>+'P3 Ejecucion '!N33</f>
        <v>24352.84</v>
      </c>
      <c r="Q34" s="75">
        <f>+'P3 Ejecucion '!O33</f>
        <v>251785.75</v>
      </c>
      <c r="R34" s="74">
        <f t="shared" si="8"/>
        <v>1018676.1399999999</v>
      </c>
      <c r="S34" s="77"/>
    </row>
    <row r="35" spans="3:19" s="78" customFormat="1" x14ac:dyDescent="0.25">
      <c r="C35" s="82" t="s">
        <v>24</v>
      </c>
      <c r="D35" s="83">
        <v>50995330</v>
      </c>
      <c r="E35" s="83">
        <v>50995330</v>
      </c>
      <c r="F35" s="75">
        <f>+'P3 Ejecucion '!D34</f>
        <v>341320.43</v>
      </c>
      <c r="G35" s="75">
        <f>+'P3 Ejecucion '!E34</f>
        <v>4207961.91</v>
      </c>
      <c r="H35" s="75">
        <f>+'P3 Ejecucion '!F34</f>
        <v>7671750.5999999996</v>
      </c>
      <c r="I35" s="75">
        <f>+'P3 Ejecucion '!G34</f>
        <v>4849974.33</v>
      </c>
      <c r="J35" s="75">
        <f>+'P3 Ejecucion '!H34</f>
        <v>5430781.46</v>
      </c>
      <c r="K35" s="75">
        <f>+'P3 Ejecucion '!I34</f>
        <v>1556919.65</v>
      </c>
      <c r="L35" s="75">
        <f>+'P3 Ejecucion '!J34</f>
        <v>7961337.6699999999</v>
      </c>
      <c r="M35" s="75">
        <f>+'P3 Ejecucion '!K34</f>
        <v>3672803.4</v>
      </c>
      <c r="N35" s="75">
        <f>+'P3 Ejecucion '!L34</f>
        <v>3598845.83</v>
      </c>
      <c r="O35" s="75">
        <f>+'P3 Ejecucion '!M34</f>
        <v>7350239.1799999997</v>
      </c>
      <c r="P35" s="75">
        <f>+'P3 Ejecucion '!N34</f>
        <v>1650115.35</v>
      </c>
      <c r="Q35" s="75">
        <f>+'P3 Ejecucion '!O34</f>
        <v>7368466.3499999996</v>
      </c>
      <c r="R35" s="74">
        <f t="shared" si="8"/>
        <v>55660516.159999996</v>
      </c>
      <c r="S35" s="77"/>
    </row>
    <row r="36" spans="3:19" s="78" customFormat="1" x14ac:dyDescent="0.25">
      <c r="C36" s="82" t="s">
        <v>25</v>
      </c>
      <c r="D36" s="83">
        <v>0</v>
      </c>
      <c r="E36" s="83">
        <v>0</v>
      </c>
      <c r="F36" s="75">
        <f>+'P3 Ejecucion '!D35</f>
        <v>0</v>
      </c>
      <c r="G36" s="75">
        <f>+'P3 Ejecucion '!E35</f>
        <v>0</v>
      </c>
      <c r="H36" s="75">
        <f>+'P3 Ejecucion '!F35</f>
        <v>0</v>
      </c>
      <c r="I36" s="75">
        <f>+'P3 Ejecucion '!G35</f>
        <v>0</v>
      </c>
      <c r="J36" s="75">
        <f>+'P3 Ejecucion '!H35</f>
        <v>0</v>
      </c>
      <c r="K36" s="75">
        <f>+'P3 Ejecucion '!I35</f>
        <v>0</v>
      </c>
      <c r="L36" s="75">
        <f>+'P3 Ejecucion '!J35</f>
        <v>0</v>
      </c>
      <c r="M36" s="75">
        <f>+'P3 Ejecucion '!K35</f>
        <v>0</v>
      </c>
      <c r="N36" s="75">
        <f>+'P3 Ejecucion '!L35</f>
        <v>0</v>
      </c>
      <c r="O36" s="75">
        <f>+'P3 Ejecucion '!M35</f>
        <v>0</v>
      </c>
      <c r="P36" s="75">
        <f>+'P3 Ejecucion '!N35</f>
        <v>0</v>
      </c>
      <c r="Q36" s="75">
        <f>+'P3 Ejecucion '!O35</f>
        <v>0</v>
      </c>
      <c r="R36" s="74">
        <f t="shared" si="8"/>
        <v>0</v>
      </c>
      <c r="S36" s="77"/>
    </row>
    <row r="37" spans="3:19" s="78" customFormat="1" x14ac:dyDescent="0.25">
      <c r="C37" s="82" t="s">
        <v>26</v>
      </c>
      <c r="D37" s="83">
        <v>99866400</v>
      </c>
      <c r="E37" s="83">
        <v>99866400</v>
      </c>
      <c r="F37" s="75">
        <f>+'P3 Ejecucion '!D36</f>
        <v>1231513.93</v>
      </c>
      <c r="G37" s="75">
        <f>+'P3 Ejecucion '!E36</f>
        <v>7247722.0499999998</v>
      </c>
      <c r="H37" s="75">
        <f>+'P3 Ejecucion '!F36</f>
        <v>7270528.54</v>
      </c>
      <c r="I37" s="75">
        <f>+'P3 Ejecucion '!G36</f>
        <v>8988002.2200000007</v>
      </c>
      <c r="J37" s="75">
        <f>+'P3 Ejecucion '!H36</f>
        <v>7609820.4100000001</v>
      </c>
      <c r="K37" s="75">
        <f>+'P3 Ejecucion '!I36</f>
        <v>7258599.3899999997</v>
      </c>
      <c r="L37" s="75">
        <f>+'P3 Ejecucion '!J36</f>
        <v>9986424.9299999997</v>
      </c>
      <c r="M37" s="75">
        <f>+'P3 Ejecucion '!K36</f>
        <v>7902990.2699999996</v>
      </c>
      <c r="N37" s="75">
        <f>+'P3 Ejecucion '!L36</f>
        <v>9147190.5099999998</v>
      </c>
      <c r="O37" s="75">
        <f>+'P3 Ejecucion '!M36</f>
        <v>5392207.8099999996</v>
      </c>
      <c r="P37" s="75">
        <f>+'P3 Ejecucion '!N36</f>
        <v>9661740.3000000007</v>
      </c>
      <c r="Q37" s="75">
        <f>+'P3 Ejecucion '!O36</f>
        <v>15746124.01</v>
      </c>
      <c r="R37" s="74">
        <f>SUM(F37:Q37)</f>
        <v>97442864.36999999</v>
      </c>
      <c r="S37" s="77"/>
    </row>
    <row r="38" spans="3:19" s="78" customFormat="1" x14ac:dyDescent="0.25">
      <c r="C38" s="80" t="s">
        <v>27</v>
      </c>
      <c r="D38" s="81">
        <f>SUM(D39:D45)</f>
        <v>0</v>
      </c>
      <c r="E38" s="74">
        <f>SUM(E39:E46)</f>
        <v>0</v>
      </c>
      <c r="F38" s="74">
        <f t="shared" ref="F38:K38" si="9">SUM(F39:F47)</f>
        <v>0</v>
      </c>
      <c r="G38" s="74">
        <f t="shared" si="9"/>
        <v>0</v>
      </c>
      <c r="H38" s="74">
        <f>SUM(H39:H47)</f>
        <v>0</v>
      </c>
      <c r="I38" s="74">
        <f t="shared" si="9"/>
        <v>0</v>
      </c>
      <c r="J38" s="74">
        <f t="shared" si="9"/>
        <v>0</v>
      </c>
      <c r="K38" s="74">
        <f t="shared" si="9"/>
        <v>0</v>
      </c>
      <c r="L38" s="74">
        <f t="shared" ref="L38" si="10">SUM(L39:L46)</f>
        <v>0</v>
      </c>
      <c r="M38" s="74">
        <f>SUM(M39:M46)</f>
        <v>0</v>
      </c>
      <c r="N38" s="74">
        <f>SUM(N39:N46)</f>
        <v>0</v>
      </c>
      <c r="O38" s="74">
        <f>SUM(O39:O46)</f>
        <v>0</v>
      </c>
      <c r="P38" s="74">
        <f>SUM(P39:P46)</f>
        <v>0</v>
      </c>
      <c r="Q38" s="74">
        <f>SUM(Q39:Q46)</f>
        <v>0</v>
      </c>
      <c r="R38" s="74">
        <f t="shared" ref="R38:R53" si="11">SUM(F38:Q38)</f>
        <v>0</v>
      </c>
      <c r="S38" s="77"/>
    </row>
    <row r="39" spans="3:19" s="78" customFormat="1" x14ac:dyDescent="0.25">
      <c r="C39" s="82" t="s">
        <v>28</v>
      </c>
      <c r="D39" s="83">
        <v>0</v>
      </c>
      <c r="E39" s="83">
        <v>0</v>
      </c>
      <c r="F39" s="75">
        <f>+'P3 Ejecucion '!D38</f>
        <v>0</v>
      </c>
      <c r="G39" s="75">
        <f>+'P3 Ejecucion '!E38</f>
        <v>0</v>
      </c>
      <c r="H39" s="75">
        <f>+'P3 Ejecucion '!F38</f>
        <v>0</v>
      </c>
      <c r="I39" s="75">
        <f>+'P3 Ejecucion '!G38</f>
        <v>0</v>
      </c>
      <c r="J39" s="75">
        <f>+'P3 Ejecucion '!H38</f>
        <v>0</v>
      </c>
      <c r="K39" s="75">
        <f>+'P3 Ejecucion '!I38</f>
        <v>0</v>
      </c>
      <c r="L39" s="75">
        <f>+'P3 Ejecucion '!J38</f>
        <v>0</v>
      </c>
      <c r="M39" s="75">
        <f>+'P3 Ejecucion '!K38</f>
        <v>0</v>
      </c>
      <c r="N39" s="75">
        <f>+'P3 Ejecucion '!L38</f>
        <v>0</v>
      </c>
      <c r="O39" s="75">
        <f>+'P3 Ejecucion '!M38</f>
        <v>0</v>
      </c>
      <c r="P39" s="75">
        <f>+'P3 Ejecucion '!N38</f>
        <v>0</v>
      </c>
      <c r="Q39" s="75">
        <f>+'P3 Ejecucion '!O38</f>
        <v>0</v>
      </c>
      <c r="R39" s="74">
        <f t="shared" si="11"/>
        <v>0</v>
      </c>
      <c r="S39" s="77"/>
    </row>
    <row r="40" spans="3:19" s="78" customFormat="1" x14ac:dyDescent="0.25">
      <c r="C40" s="82" t="s">
        <v>29</v>
      </c>
      <c r="D40" s="83">
        <v>0</v>
      </c>
      <c r="E40" s="83">
        <v>0</v>
      </c>
      <c r="F40" s="75">
        <f>+'P3 Ejecucion '!D39</f>
        <v>0</v>
      </c>
      <c r="G40" s="75">
        <f>+'P3 Ejecucion '!E39</f>
        <v>0</v>
      </c>
      <c r="H40" s="75">
        <f>+'P3 Ejecucion '!F39</f>
        <v>0</v>
      </c>
      <c r="I40" s="75">
        <f>+'P3 Ejecucion '!G39</f>
        <v>0</v>
      </c>
      <c r="J40" s="75">
        <f>+'P3 Ejecucion '!H39</f>
        <v>0</v>
      </c>
      <c r="K40" s="75">
        <f>+'P3 Ejecucion '!I39</f>
        <v>0</v>
      </c>
      <c r="L40" s="75">
        <f>+'P3 Ejecucion '!J39</f>
        <v>0</v>
      </c>
      <c r="M40" s="75">
        <f>+'P3 Ejecucion '!K39</f>
        <v>0</v>
      </c>
      <c r="N40" s="75">
        <f>+'P3 Ejecucion '!L39</f>
        <v>0</v>
      </c>
      <c r="O40" s="75">
        <f>+'P3 Ejecucion '!M39</f>
        <v>0</v>
      </c>
      <c r="P40" s="75">
        <f>+'P3 Ejecucion '!N39</f>
        <v>0</v>
      </c>
      <c r="Q40" s="75">
        <f>+'P3 Ejecucion '!O39</f>
        <v>0</v>
      </c>
      <c r="R40" s="74">
        <f t="shared" si="11"/>
        <v>0</v>
      </c>
      <c r="S40" s="77"/>
    </row>
    <row r="41" spans="3:19" s="78" customFormat="1" x14ac:dyDescent="0.25">
      <c r="C41" s="82" t="s">
        <v>30</v>
      </c>
      <c r="D41" s="83">
        <v>0</v>
      </c>
      <c r="E41" s="83">
        <v>0</v>
      </c>
      <c r="F41" s="75">
        <f>+'P3 Ejecucion '!D40</f>
        <v>0</v>
      </c>
      <c r="G41" s="75">
        <f>+'P3 Ejecucion '!E40</f>
        <v>0</v>
      </c>
      <c r="H41" s="75">
        <f>+'P3 Ejecucion '!F40</f>
        <v>0</v>
      </c>
      <c r="I41" s="75">
        <f>+'P3 Ejecucion '!G40</f>
        <v>0</v>
      </c>
      <c r="J41" s="75">
        <f>+'P3 Ejecucion '!H40</f>
        <v>0</v>
      </c>
      <c r="K41" s="75">
        <f>+'P3 Ejecucion '!I40</f>
        <v>0</v>
      </c>
      <c r="L41" s="75">
        <f>+'P3 Ejecucion '!J40</f>
        <v>0</v>
      </c>
      <c r="M41" s="75">
        <f>+'P3 Ejecucion '!K40</f>
        <v>0</v>
      </c>
      <c r="N41" s="75">
        <f>+'P3 Ejecucion '!L40</f>
        <v>0</v>
      </c>
      <c r="O41" s="75">
        <f>+'P3 Ejecucion '!M40</f>
        <v>0</v>
      </c>
      <c r="P41" s="75">
        <f>+'P3 Ejecucion '!N40</f>
        <v>0</v>
      </c>
      <c r="Q41" s="75">
        <f>+'P3 Ejecucion '!O40</f>
        <v>0</v>
      </c>
      <c r="R41" s="74">
        <f t="shared" si="11"/>
        <v>0</v>
      </c>
      <c r="S41" s="77"/>
    </row>
    <row r="42" spans="3:19" s="78" customFormat="1" x14ac:dyDescent="0.25">
      <c r="C42" s="82" t="s">
        <v>31</v>
      </c>
      <c r="D42" s="83">
        <v>0</v>
      </c>
      <c r="E42" s="83">
        <v>0</v>
      </c>
      <c r="F42" s="75">
        <f>+'P3 Ejecucion '!D41</f>
        <v>0</v>
      </c>
      <c r="G42" s="75">
        <f>+'P3 Ejecucion '!E41</f>
        <v>0</v>
      </c>
      <c r="H42" s="75">
        <f>+'P3 Ejecucion '!F41</f>
        <v>0</v>
      </c>
      <c r="I42" s="75">
        <f>+'P3 Ejecucion '!G41</f>
        <v>0</v>
      </c>
      <c r="J42" s="75">
        <f>+'P3 Ejecucion '!H41</f>
        <v>0</v>
      </c>
      <c r="K42" s="75">
        <f>+'P3 Ejecucion '!I41</f>
        <v>0</v>
      </c>
      <c r="L42" s="75">
        <f>+'P3 Ejecucion '!J41</f>
        <v>0</v>
      </c>
      <c r="M42" s="75">
        <f>+'P3 Ejecucion '!K41</f>
        <v>0</v>
      </c>
      <c r="N42" s="75">
        <f>+'P3 Ejecucion '!L41</f>
        <v>0</v>
      </c>
      <c r="O42" s="75">
        <f>+'P3 Ejecucion '!M41</f>
        <v>0</v>
      </c>
      <c r="P42" s="75">
        <f>+'P3 Ejecucion '!N41</f>
        <v>0</v>
      </c>
      <c r="Q42" s="75">
        <f>+'P3 Ejecucion '!O41</f>
        <v>0</v>
      </c>
      <c r="R42" s="74">
        <f t="shared" si="11"/>
        <v>0</v>
      </c>
      <c r="S42" s="77"/>
    </row>
    <row r="43" spans="3:19" s="78" customFormat="1" x14ac:dyDescent="0.25">
      <c r="C43" s="82" t="s">
        <v>32</v>
      </c>
      <c r="D43" s="83">
        <v>0</v>
      </c>
      <c r="E43" s="83">
        <v>0</v>
      </c>
      <c r="F43" s="75">
        <f>+'P3 Ejecucion '!D42</f>
        <v>0</v>
      </c>
      <c r="G43" s="75">
        <f>+'P3 Ejecucion '!E42</f>
        <v>0</v>
      </c>
      <c r="H43" s="75">
        <f>+'P3 Ejecucion '!F42</f>
        <v>0</v>
      </c>
      <c r="I43" s="75">
        <f>+'P3 Ejecucion '!G42</f>
        <v>0</v>
      </c>
      <c r="J43" s="75">
        <f>+'P3 Ejecucion '!H42</f>
        <v>0</v>
      </c>
      <c r="K43" s="75">
        <f>+'P3 Ejecucion '!I42</f>
        <v>0</v>
      </c>
      <c r="L43" s="75">
        <f>+'P3 Ejecucion '!J42</f>
        <v>0</v>
      </c>
      <c r="M43" s="75">
        <f>+'P3 Ejecucion '!K42</f>
        <v>0</v>
      </c>
      <c r="N43" s="75">
        <f>+'P3 Ejecucion '!L42</f>
        <v>0</v>
      </c>
      <c r="O43" s="75">
        <f>+'P3 Ejecucion '!M42</f>
        <v>0</v>
      </c>
      <c r="P43" s="75">
        <f>+'P3 Ejecucion '!N42</f>
        <v>0</v>
      </c>
      <c r="Q43" s="75">
        <f>+'P3 Ejecucion '!O42</f>
        <v>0</v>
      </c>
      <c r="R43" s="74">
        <f t="shared" si="11"/>
        <v>0</v>
      </c>
      <c r="S43" s="77"/>
    </row>
    <row r="44" spans="3:19" s="78" customFormat="1" x14ac:dyDescent="0.25">
      <c r="C44" s="82" t="s">
        <v>33</v>
      </c>
      <c r="D44" s="83">
        <v>0</v>
      </c>
      <c r="E44" s="83">
        <v>0</v>
      </c>
      <c r="F44" s="75">
        <f>+'P3 Ejecucion '!D43</f>
        <v>0</v>
      </c>
      <c r="G44" s="75">
        <f>+'P3 Ejecucion '!E43</f>
        <v>0</v>
      </c>
      <c r="H44" s="75">
        <f>+'P3 Ejecucion '!F43</f>
        <v>0</v>
      </c>
      <c r="I44" s="75">
        <f>+'P3 Ejecucion '!G43</f>
        <v>0</v>
      </c>
      <c r="J44" s="75">
        <f>+'P3 Ejecucion '!H43</f>
        <v>0</v>
      </c>
      <c r="K44" s="75">
        <f>+'P3 Ejecucion '!I43</f>
        <v>0</v>
      </c>
      <c r="L44" s="75">
        <f>+'P3 Ejecucion '!J43</f>
        <v>0</v>
      </c>
      <c r="M44" s="75">
        <f>+'P3 Ejecucion '!K43</f>
        <v>0</v>
      </c>
      <c r="N44" s="75">
        <f>+'P3 Ejecucion '!L43</f>
        <v>0</v>
      </c>
      <c r="O44" s="75">
        <f>+'P3 Ejecucion '!M43</f>
        <v>0</v>
      </c>
      <c r="P44" s="75">
        <f>+'P3 Ejecucion '!N43</f>
        <v>0</v>
      </c>
      <c r="Q44" s="75">
        <f>+'P3 Ejecucion '!O43</f>
        <v>0</v>
      </c>
      <c r="R44" s="74">
        <f t="shared" si="11"/>
        <v>0</v>
      </c>
      <c r="S44" s="77"/>
    </row>
    <row r="45" spans="3:19" s="78" customFormat="1" x14ac:dyDescent="0.25">
      <c r="C45" s="82" t="s">
        <v>34</v>
      </c>
      <c r="D45" s="83">
        <v>0</v>
      </c>
      <c r="E45" s="83">
        <v>0</v>
      </c>
      <c r="F45" s="75">
        <f>+'P3 Ejecucion '!D44</f>
        <v>0</v>
      </c>
      <c r="G45" s="75">
        <f>+'P3 Ejecucion '!E44</f>
        <v>0</v>
      </c>
      <c r="H45" s="75">
        <f>+'P3 Ejecucion '!F44</f>
        <v>0</v>
      </c>
      <c r="I45" s="75">
        <f>+'P3 Ejecucion '!G44</f>
        <v>0</v>
      </c>
      <c r="J45" s="75">
        <f>+'P3 Ejecucion '!H44</f>
        <v>0</v>
      </c>
      <c r="K45" s="75">
        <f>+'P3 Ejecucion '!I44</f>
        <v>0</v>
      </c>
      <c r="L45" s="75">
        <f>+'P3 Ejecucion '!J44</f>
        <v>0</v>
      </c>
      <c r="M45" s="75">
        <f>+'P3 Ejecucion '!K44</f>
        <v>0</v>
      </c>
      <c r="N45" s="75">
        <f>+'P3 Ejecucion '!L44</f>
        <v>0</v>
      </c>
      <c r="O45" s="75">
        <f>+'P3 Ejecucion '!M44</f>
        <v>0</v>
      </c>
      <c r="P45" s="75">
        <f>+'P3 Ejecucion '!N44</f>
        <v>0</v>
      </c>
      <c r="Q45" s="75">
        <f>+'P3 Ejecucion '!O44</f>
        <v>0</v>
      </c>
      <c r="R45" s="74">
        <f t="shared" si="11"/>
        <v>0</v>
      </c>
      <c r="S45" s="77"/>
    </row>
    <row r="46" spans="3:19" s="78" customFormat="1" x14ac:dyDescent="0.25">
      <c r="C46" s="82" t="s">
        <v>35</v>
      </c>
      <c r="D46" s="83">
        <v>0</v>
      </c>
      <c r="E46" s="83">
        <v>0</v>
      </c>
      <c r="F46" s="75">
        <f>+'P3 Ejecucion '!D45</f>
        <v>0</v>
      </c>
      <c r="G46" s="75">
        <f>+'P3 Ejecucion '!E45</f>
        <v>0</v>
      </c>
      <c r="H46" s="75">
        <f>+'P3 Ejecucion '!F45</f>
        <v>0</v>
      </c>
      <c r="I46" s="75">
        <f>+'P3 Ejecucion '!G45</f>
        <v>0</v>
      </c>
      <c r="J46" s="75">
        <f>+'P3 Ejecucion '!H45</f>
        <v>0</v>
      </c>
      <c r="K46" s="75">
        <f>+'P3 Ejecucion '!I45</f>
        <v>0</v>
      </c>
      <c r="L46" s="75">
        <f>+'P3 Ejecucion '!J45</f>
        <v>0</v>
      </c>
      <c r="M46" s="75">
        <f>+'P3 Ejecucion '!K45</f>
        <v>0</v>
      </c>
      <c r="N46" s="75">
        <f>+'P3 Ejecucion '!L45</f>
        <v>0</v>
      </c>
      <c r="O46" s="75">
        <f>+'P3 Ejecucion '!M45</f>
        <v>0</v>
      </c>
      <c r="P46" s="75">
        <f>+'P3 Ejecucion '!N45</f>
        <v>0</v>
      </c>
      <c r="Q46" s="75">
        <f>+'P3 Ejecucion '!O45</f>
        <v>0</v>
      </c>
      <c r="R46" s="74">
        <f t="shared" si="11"/>
        <v>0</v>
      </c>
      <c r="S46" s="77"/>
    </row>
    <row r="47" spans="3:19" s="78" customFormat="1" x14ac:dyDescent="0.25">
      <c r="C47" s="80" t="s">
        <v>36</v>
      </c>
      <c r="D47" s="74">
        <f>SUM(D48:D53)</f>
        <v>0</v>
      </c>
      <c r="E47" s="74">
        <f t="shared" ref="E47" si="12">SUM(E48:E53)</f>
        <v>0</v>
      </c>
      <c r="F47" s="74">
        <f>SUM(F48:F53)</f>
        <v>0</v>
      </c>
      <c r="G47" s="74">
        <f t="shared" ref="G47:Q47" si="13">SUM(G48:G53)</f>
        <v>0</v>
      </c>
      <c r="H47" s="74">
        <f t="shared" si="13"/>
        <v>0</v>
      </c>
      <c r="I47" s="74">
        <f t="shared" si="13"/>
        <v>0</v>
      </c>
      <c r="J47" s="74">
        <f t="shared" si="13"/>
        <v>0</v>
      </c>
      <c r="K47" s="74">
        <f t="shared" si="13"/>
        <v>0</v>
      </c>
      <c r="L47" s="74">
        <f t="shared" si="13"/>
        <v>0</v>
      </c>
      <c r="M47" s="74">
        <f t="shared" si="13"/>
        <v>0</v>
      </c>
      <c r="N47" s="74">
        <f t="shared" si="13"/>
        <v>0</v>
      </c>
      <c r="O47" s="74">
        <f t="shared" si="13"/>
        <v>0</v>
      </c>
      <c r="P47" s="74">
        <f t="shared" si="13"/>
        <v>0</v>
      </c>
      <c r="Q47" s="74">
        <f t="shared" si="13"/>
        <v>0</v>
      </c>
      <c r="R47" s="74">
        <f t="shared" si="11"/>
        <v>0</v>
      </c>
      <c r="S47" s="77"/>
    </row>
    <row r="48" spans="3:19" s="78" customFormat="1" x14ac:dyDescent="0.25">
      <c r="C48" s="82" t="s">
        <v>37</v>
      </c>
      <c r="D48" s="83">
        <v>0</v>
      </c>
      <c r="E48" s="83">
        <v>0</v>
      </c>
      <c r="F48" s="75">
        <f>+'P3 Ejecucion '!D47</f>
        <v>0</v>
      </c>
      <c r="G48" s="75">
        <f>+'P3 Ejecucion '!E47</f>
        <v>0</v>
      </c>
      <c r="H48" s="75">
        <f>+'P3 Ejecucion '!F47</f>
        <v>0</v>
      </c>
      <c r="I48" s="75">
        <f>+'P3 Ejecucion '!G47</f>
        <v>0</v>
      </c>
      <c r="J48" s="75">
        <f>+'P3 Ejecucion '!H47</f>
        <v>0</v>
      </c>
      <c r="K48" s="75">
        <f>+'P3 Ejecucion '!I47</f>
        <v>0</v>
      </c>
      <c r="L48" s="75">
        <f>+'P3 Ejecucion '!J47</f>
        <v>0</v>
      </c>
      <c r="M48" s="75">
        <f>+'P3 Ejecucion '!K47</f>
        <v>0</v>
      </c>
      <c r="N48" s="75">
        <f>+'P3 Ejecucion '!L47</f>
        <v>0</v>
      </c>
      <c r="O48" s="75">
        <f>+'P3 Ejecucion '!M47</f>
        <v>0</v>
      </c>
      <c r="P48" s="75">
        <f>+'P3 Ejecucion '!N47</f>
        <v>0</v>
      </c>
      <c r="Q48" s="74">
        <v>0</v>
      </c>
      <c r="R48" s="74">
        <f t="shared" si="11"/>
        <v>0</v>
      </c>
      <c r="S48" s="77"/>
    </row>
    <row r="49" spans="3:19" s="78" customFormat="1" x14ac:dyDescent="0.25">
      <c r="C49" s="82" t="s">
        <v>38</v>
      </c>
      <c r="D49" s="83">
        <v>0</v>
      </c>
      <c r="E49" s="83">
        <v>0</v>
      </c>
      <c r="F49" s="75">
        <f>+'P3 Ejecucion '!D48</f>
        <v>0</v>
      </c>
      <c r="G49" s="75">
        <f>+'P3 Ejecucion '!E48</f>
        <v>0</v>
      </c>
      <c r="H49" s="75">
        <f>+'P3 Ejecucion '!F48</f>
        <v>0</v>
      </c>
      <c r="I49" s="75">
        <f>+'P3 Ejecucion '!G48</f>
        <v>0</v>
      </c>
      <c r="J49" s="75">
        <f>+'P3 Ejecucion '!H48</f>
        <v>0</v>
      </c>
      <c r="K49" s="75">
        <f>+'P3 Ejecucion '!I48</f>
        <v>0</v>
      </c>
      <c r="L49" s="75">
        <f>+'P3 Ejecucion '!J48</f>
        <v>0</v>
      </c>
      <c r="M49" s="75">
        <f>+'P3 Ejecucion '!K48</f>
        <v>0</v>
      </c>
      <c r="N49" s="75">
        <f>+'P3 Ejecucion '!L48</f>
        <v>0</v>
      </c>
      <c r="O49" s="75">
        <f>+'P3 Ejecucion '!M48</f>
        <v>0</v>
      </c>
      <c r="P49" s="75">
        <f>+'P3 Ejecucion '!N48</f>
        <v>0</v>
      </c>
      <c r="Q49" s="74">
        <v>0</v>
      </c>
      <c r="R49" s="74">
        <f t="shared" si="11"/>
        <v>0</v>
      </c>
      <c r="S49" s="77"/>
    </row>
    <row r="50" spans="3:19" s="78" customFormat="1" x14ac:dyDescent="0.25">
      <c r="C50" s="82" t="s">
        <v>39</v>
      </c>
      <c r="D50" s="83">
        <v>0</v>
      </c>
      <c r="E50" s="83">
        <v>0</v>
      </c>
      <c r="F50" s="75">
        <f>+'P3 Ejecucion '!D49</f>
        <v>0</v>
      </c>
      <c r="G50" s="75">
        <f>+'P3 Ejecucion '!E49</f>
        <v>0</v>
      </c>
      <c r="H50" s="75">
        <f>+'P3 Ejecucion '!F49</f>
        <v>0</v>
      </c>
      <c r="I50" s="75">
        <f>+'P3 Ejecucion '!G49</f>
        <v>0</v>
      </c>
      <c r="J50" s="75">
        <f>+'P3 Ejecucion '!H49</f>
        <v>0</v>
      </c>
      <c r="K50" s="75">
        <f>+'P3 Ejecucion '!I49</f>
        <v>0</v>
      </c>
      <c r="L50" s="75">
        <f>+'P3 Ejecucion '!J49</f>
        <v>0</v>
      </c>
      <c r="M50" s="75">
        <f>+'P3 Ejecucion '!K49</f>
        <v>0</v>
      </c>
      <c r="N50" s="75">
        <f>+'P3 Ejecucion '!L49</f>
        <v>0</v>
      </c>
      <c r="O50" s="75">
        <f>+'P3 Ejecucion '!M49</f>
        <v>0</v>
      </c>
      <c r="P50" s="75">
        <f>+'P3 Ejecucion '!N49</f>
        <v>0</v>
      </c>
      <c r="Q50" s="74">
        <v>0</v>
      </c>
      <c r="R50" s="74">
        <f t="shared" si="11"/>
        <v>0</v>
      </c>
      <c r="S50" s="77"/>
    </row>
    <row r="51" spans="3:19" s="78" customFormat="1" x14ac:dyDescent="0.25">
      <c r="C51" s="82" t="s">
        <v>40</v>
      </c>
      <c r="D51" s="83">
        <v>0</v>
      </c>
      <c r="E51" s="83">
        <v>0</v>
      </c>
      <c r="F51" s="75">
        <f>+'P3 Ejecucion '!D50</f>
        <v>0</v>
      </c>
      <c r="G51" s="75">
        <f>+'P3 Ejecucion '!E50</f>
        <v>0</v>
      </c>
      <c r="H51" s="75">
        <f>+'P3 Ejecucion '!F50</f>
        <v>0</v>
      </c>
      <c r="I51" s="75">
        <f>+'P3 Ejecucion '!G50</f>
        <v>0</v>
      </c>
      <c r="J51" s="75">
        <f>+'P3 Ejecucion '!H50</f>
        <v>0</v>
      </c>
      <c r="K51" s="75">
        <f>+'P3 Ejecucion '!I50</f>
        <v>0</v>
      </c>
      <c r="L51" s="75">
        <f>+'P3 Ejecucion '!J50</f>
        <v>0</v>
      </c>
      <c r="M51" s="75">
        <f>+'P3 Ejecucion '!K50</f>
        <v>0</v>
      </c>
      <c r="N51" s="75">
        <f>+'P3 Ejecucion '!L50</f>
        <v>0</v>
      </c>
      <c r="O51" s="75">
        <f>+'P3 Ejecucion '!M50</f>
        <v>0</v>
      </c>
      <c r="P51" s="75">
        <f>+'P3 Ejecucion '!N50</f>
        <v>0</v>
      </c>
      <c r="Q51" s="74">
        <v>0</v>
      </c>
      <c r="R51" s="74">
        <f t="shared" si="11"/>
        <v>0</v>
      </c>
      <c r="S51" s="77"/>
    </row>
    <row r="52" spans="3:19" s="78" customFormat="1" x14ac:dyDescent="0.25">
      <c r="C52" s="82" t="s">
        <v>41</v>
      </c>
      <c r="D52" s="83">
        <v>0</v>
      </c>
      <c r="E52" s="83">
        <v>0</v>
      </c>
      <c r="F52" s="75">
        <f>+'P3 Ejecucion '!D51</f>
        <v>0</v>
      </c>
      <c r="G52" s="75">
        <f>+'P3 Ejecucion '!E51</f>
        <v>0</v>
      </c>
      <c r="H52" s="75">
        <f>+'P3 Ejecucion '!F51</f>
        <v>0</v>
      </c>
      <c r="I52" s="75">
        <f>+'P3 Ejecucion '!G51</f>
        <v>0</v>
      </c>
      <c r="J52" s="75">
        <f>+'P3 Ejecucion '!H51</f>
        <v>0</v>
      </c>
      <c r="K52" s="75">
        <f>+'P3 Ejecucion '!I51</f>
        <v>0</v>
      </c>
      <c r="L52" s="75">
        <f>+'P3 Ejecucion '!J51</f>
        <v>0</v>
      </c>
      <c r="M52" s="75">
        <f>+'P3 Ejecucion '!K51</f>
        <v>0</v>
      </c>
      <c r="N52" s="75">
        <f>+'P3 Ejecucion '!L51</f>
        <v>0</v>
      </c>
      <c r="O52" s="75">
        <f>+'P3 Ejecucion '!M51</f>
        <v>0</v>
      </c>
      <c r="P52" s="75">
        <f>+'P3 Ejecucion '!N51</f>
        <v>0</v>
      </c>
      <c r="Q52" s="74">
        <v>0</v>
      </c>
      <c r="R52" s="74">
        <f t="shared" si="11"/>
        <v>0</v>
      </c>
      <c r="S52" s="77"/>
    </row>
    <row r="53" spans="3:19" s="78" customFormat="1" x14ac:dyDescent="0.25">
      <c r="C53" s="82" t="s">
        <v>42</v>
      </c>
      <c r="D53" s="83">
        <v>0</v>
      </c>
      <c r="E53" s="83">
        <v>0</v>
      </c>
      <c r="F53" s="75">
        <f>+'P3 Ejecucion '!D52</f>
        <v>0</v>
      </c>
      <c r="G53" s="75">
        <f>+'P3 Ejecucion '!E52</f>
        <v>0</v>
      </c>
      <c r="H53" s="75">
        <f>+'P3 Ejecucion '!F52</f>
        <v>0</v>
      </c>
      <c r="I53" s="75">
        <f>+'P3 Ejecucion '!G52</f>
        <v>0</v>
      </c>
      <c r="J53" s="75">
        <f>+'P3 Ejecucion '!H52</f>
        <v>0</v>
      </c>
      <c r="K53" s="75">
        <f>+'P3 Ejecucion '!I52</f>
        <v>0</v>
      </c>
      <c r="L53" s="75">
        <f>+'P3 Ejecucion '!J52</f>
        <v>0</v>
      </c>
      <c r="M53" s="75">
        <f>+'P3 Ejecucion '!K52</f>
        <v>0</v>
      </c>
      <c r="N53" s="75">
        <f>+'P3 Ejecucion '!L52</f>
        <v>0</v>
      </c>
      <c r="O53" s="75">
        <f>+'P3 Ejecucion '!M52</f>
        <v>0</v>
      </c>
      <c r="P53" s="75">
        <f>+'P3 Ejecucion '!N52</f>
        <v>0</v>
      </c>
      <c r="Q53" s="74">
        <v>0</v>
      </c>
      <c r="R53" s="74">
        <f t="shared" si="11"/>
        <v>0</v>
      </c>
      <c r="S53" s="77"/>
    </row>
    <row r="54" spans="3:19" s="78" customFormat="1" x14ac:dyDescent="0.25">
      <c r="C54" s="80" t="s">
        <v>43</v>
      </c>
      <c r="D54" s="81">
        <f>SUM(D55:D63)</f>
        <v>46074380</v>
      </c>
      <c r="E54" s="74">
        <f>SUM(E55:E63)</f>
        <v>46074380</v>
      </c>
      <c r="F54" s="74">
        <f t="shared" ref="F54:Q54" si="14">SUM(F55:F63)</f>
        <v>1068865.24</v>
      </c>
      <c r="G54" s="74">
        <f t="shared" si="14"/>
        <v>2295460.2000000002</v>
      </c>
      <c r="H54" s="74">
        <f t="shared" si="14"/>
        <v>1458318.81</v>
      </c>
      <c r="I54" s="74">
        <f t="shared" si="14"/>
        <v>966709.1</v>
      </c>
      <c r="J54" s="74">
        <f t="shared" si="14"/>
        <v>2522086</v>
      </c>
      <c r="K54" s="74">
        <f t="shared" si="14"/>
        <v>1110220.8799999999</v>
      </c>
      <c r="L54" s="74">
        <f t="shared" si="14"/>
        <v>8097343.6900000004</v>
      </c>
      <c r="M54" s="74">
        <f t="shared" si="14"/>
        <v>2532681.12</v>
      </c>
      <c r="N54" s="74">
        <f t="shared" si="14"/>
        <v>3841453.0900000003</v>
      </c>
      <c r="O54" s="74">
        <f t="shared" si="14"/>
        <v>3152373.66</v>
      </c>
      <c r="P54" s="74">
        <f t="shared" si="14"/>
        <v>5732167.1799999997</v>
      </c>
      <c r="Q54" s="74">
        <f t="shared" si="14"/>
        <v>6361088.290000001</v>
      </c>
      <c r="R54" s="76">
        <f>SUM(F54:Q54)</f>
        <v>39138767.260000005</v>
      </c>
      <c r="S54" s="77"/>
    </row>
    <row r="55" spans="3:19" s="78" customFormat="1" x14ac:dyDescent="0.25">
      <c r="C55" s="82" t="s">
        <v>44</v>
      </c>
      <c r="D55" s="83">
        <v>8130000</v>
      </c>
      <c r="E55" s="83">
        <v>8130000</v>
      </c>
      <c r="F55" s="75">
        <f>+'P3 Ejecucion '!D54</f>
        <v>153754</v>
      </c>
      <c r="G55" s="75">
        <f>+'P3 Ejecucion '!E54</f>
        <v>36807.08</v>
      </c>
      <c r="H55" s="75">
        <f>+'P3 Ejecucion '!F54</f>
        <v>589115</v>
      </c>
      <c r="I55" s="75">
        <f>+'P3 Ejecucion '!G54</f>
        <v>0</v>
      </c>
      <c r="J55" s="75">
        <f>+'P3 Ejecucion '!H54</f>
        <v>17929.78</v>
      </c>
      <c r="K55" s="75">
        <f>+'P3 Ejecucion '!I54</f>
        <v>318806.15000000002</v>
      </c>
      <c r="L55" s="75">
        <f>+'P3 Ejecucion '!J54</f>
        <v>2448068.75</v>
      </c>
      <c r="M55" s="75">
        <f>+'P3 Ejecucion '!K54</f>
        <v>588000.01</v>
      </c>
      <c r="N55" s="75">
        <f>+'P3 Ejecucion '!L54</f>
        <v>38541.629999999997</v>
      </c>
      <c r="O55" s="75">
        <f>+'P3 Ejecucion '!M54</f>
        <v>149496.54999999999</v>
      </c>
      <c r="P55" s="75">
        <f>+'P3 Ejecucion '!N54</f>
        <v>1474356.66</v>
      </c>
      <c r="Q55" s="75">
        <f>+'P3 Ejecucion '!O54</f>
        <v>1307292.53</v>
      </c>
      <c r="R55" s="74">
        <f t="shared" ref="R55:R61" si="15">SUM(F55:Q55)</f>
        <v>7122168.1400000006</v>
      </c>
      <c r="S55" s="77"/>
    </row>
    <row r="56" spans="3:19" s="78" customFormat="1" x14ac:dyDescent="0.25">
      <c r="C56" s="82" t="s">
        <v>45</v>
      </c>
      <c r="D56" s="83">
        <v>866180</v>
      </c>
      <c r="E56" s="83">
        <v>866180</v>
      </c>
      <c r="F56" s="75">
        <f>+'P3 Ejecucion '!D55</f>
        <v>0</v>
      </c>
      <c r="G56" s="75">
        <f>+'P3 Ejecucion '!E55</f>
        <v>101314.8</v>
      </c>
      <c r="H56" s="75">
        <f>+'P3 Ejecucion '!F55</f>
        <v>0</v>
      </c>
      <c r="I56" s="75">
        <f>+'P3 Ejecucion '!G55</f>
        <v>0</v>
      </c>
      <c r="J56" s="75">
        <f>+'P3 Ejecucion '!H55</f>
        <v>20629.62</v>
      </c>
      <c r="K56" s="75">
        <f>+'P3 Ejecucion '!I55</f>
        <v>230100</v>
      </c>
      <c r="L56" s="75">
        <f>+'P3 Ejecucion '!J55</f>
        <v>29494.2</v>
      </c>
      <c r="M56" s="75">
        <f>+'P3 Ejecucion '!K55</f>
        <v>0</v>
      </c>
      <c r="N56" s="75">
        <f>+'P3 Ejecucion '!L55</f>
        <v>199990.34</v>
      </c>
      <c r="O56" s="75">
        <f>+'P3 Ejecucion '!M55</f>
        <v>0</v>
      </c>
      <c r="P56" s="75">
        <f>+'P3 Ejecucion '!N55</f>
        <v>0</v>
      </c>
      <c r="Q56" s="75">
        <f>+'P3 Ejecucion '!O55</f>
        <v>0</v>
      </c>
      <c r="R56" s="74">
        <f t="shared" si="15"/>
        <v>581528.96</v>
      </c>
      <c r="S56" s="77"/>
    </row>
    <row r="57" spans="3:19" s="78" customFormat="1" x14ac:dyDescent="0.25">
      <c r="C57" s="82" t="s">
        <v>46</v>
      </c>
      <c r="D57" s="83">
        <v>26613200</v>
      </c>
      <c r="E57" s="83">
        <v>26613200</v>
      </c>
      <c r="F57" s="75">
        <f>+'P3 Ejecucion '!D56</f>
        <v>915111.24</v>
      </c>
      <c r="G57" s="75">
        <f>+'P3 Ejecucion '!E56</f>
        <v>2086103.12</v>
      </c>
      <c r="H57" s="75">
        <f>+'P3 Ejecucion '!F56</f>
        <v>869203.81</v>
      </c>
      <c r="I57" s="75">
        <f>+'P3 Ejecucion '!G56</f>
        <v>856025.1</v>
      </c>
      <c r="J57" s="75">
        <f>+'P3 Ejecucion '!H56</f>
        <v>2146722.39</v>
      </c>
      <c r="K57" s="75">
        <f>+'P3 Ejecucion '!I56</f>
        <v>0</v>
      </c>
      <c r="L57" s="75">
        <f>+'P3 Ejecucion '!J56</f>
        <v>5179319.25</v>
      </c>
      <c r="M57" s="75">
        <f>+'P3 Ejecucion '!K56</f>
        <v>1466740</v>
      </c>
      <c r="N57" s="75">
        <f>+'P3 Ejecucion '!L56</f>
        <v>3602921.12</v>
      </c>
      <c r="O57" s="75">
        <f>+'P3 Ejecucion '!M56</f>
        <v>674176.48</v>
      </c>
      <c r="P57" s="75">
        <f>+'P3 Ejecucion '!N56</f>
        <v>3103064.88</v>
      </c>
      <c r="Q57" s="75">
        <f>+'P3 Ejecucion '!O56</f>
        <v>4181798.37</v>
      </c>
      <c r="R57" s="74">
        <f t="shared" si="15"/>
        <v>25081185.760000002</v>
      </c>
      <c r="S57" s="77"/>
    </row>
    <row r="58" spans="3:19" s="78" customFormat="1" x14ac:dyDescent="0.25">
      <c r="C58" s="82" t="s">
        <v>47</v>
      </c>
      <c r="D58" s="83">
        <v>0</v>
      </c>
      <c r="E58" s="83">
        <v>0</v>
      </c>
      <c r="F58" s="75">
        <f>+'P3 Ejecucion '!D57</f>
        <v>0</v>
      </c>
      <c r="G58" s="75">
        <f>+'P3 Ejecucion '!E57</f>
        <v>0</v>
      </c>
      <c r="H58" s="75">
        <f>+'P3 Ejecucion '!F57</f>
        <v>0</v>
      </c>
      <c r="I58" s="75">
        <f>+'P3 Ejecucion '!G57</f>
        <v>0</v>
      </c>
      <c r="J58" s="75">
        <f>+'P3 Ejecucion '!H57</f>
        <v>0</v>
      </c>
      <c r="K58" s="75">
        <f>+'P3 Ejecucion '!I57</f>
        <v>0</v>
      </c>
      <c r="L58" s="75">
        <f>+'P3 Ejecucion '!J57</f>
        <v>0</v>
      </c>
      <c r="M58" s="75">
        <f>+'P3 Ejecucion '!K57</f>
        <v>0</v>
      </c>
      <c r="N58" s="75">
        <f>+'P3 Ejecucion '!L57</f>
        <v>0</v>
      </c>
      <c r="O58" s="75">
        <f>+'P3 Ejecucion '!M57</f>
        <v>0</v>
      </c>
      <c r="P58" s="75">
        <f>+'P3 Ejecucion '!N57</f>
        <v>0</v>
      </c>
      <c r="Q58" s="75">
        <f>+'P3 Ejecucion '!O57</f>
        <v>0</v>
      </c>
      <c r="R58" s="74">
        <f t="shared" si="15"/>
        <v>0</v>
      </c>
      <c r="S58" s="77"/>
    </row>
    <row r="59" spans="3:19" s="78" customFormat="1" x14ac:dyDescent="0.25">
      <c r="C59" s="82" t="s">
        <v>48</v>
      </c>
      <c r="D59" s="83">
        <v>6805000</v>
      </c>
      <c r="E59" s="83">
        <v>6805000</v>
      </c>
      <c r="F59" s="75">
        <f>+'P3 Ejecucion '!D58</f>
        <v>0</v>
      </c>
      <c r="G59" s="75">
        <f>+'P3 Ejecucion '!E58</f>
        <v>71235.199999999997</v>
      </c>
      <c r="H59" s="75">
        <f>+'P3 Ejecucion '!F58</f>
        <v>0</v>
      </c>
      <c r="I59" s="75">
        <f>+'P3 Ejecucion '!G58</f>
        <v>110684</v>
      </c>
      <c r="J59" s="75">
        <f>+'P3 Ejecucion '!H58</f>
        <v>265028</v>
      </c>
      <c r="K59" s="75">
        <f>+'P3 Ejecucion '!I58</f>
        <v>561314.73</v>
      </c>
      <c r="L59" s="75">
        <f>+'P3 Ejecucion '!J58</f>
        <v>430912.99</v>
      </c>
      <c r="M59" s="75">
        <f>+'P3 Ejecucion '!K58</f>
        <v>477941.11</v>
      </c>
      <c r="N59" s="75">
        <f>+'P3 Ejecucion '!L58</f>
        <v>0</v>
      </c>
      <c r="O59" s="75">
        <f>+'P3 Ejecucion '!M58</f>
        <v>2328700.63</v>
      </c>
      <c r="P59" s="75">
        <f>+'P3 Ejecucion '!N58</f>
        <v>1154745.6399999999</v>
      </c>
      <c r="Q59" s="75">
        <f>+'P3 Ejecucion '!O58</f>
        <v>734432.99</v>
      </c>
      <c r="R59" s="74">
        <f t="shared" si="15"/>
        <v>6134995.29</v>
      </c>
      <c r="S59" s="77"/>
    </row>
    <row r="60" spans="3:19" s="78" customFormat="1" x14ac:dyDescent="0.25">
      <c r="C60" s="82" t="s">
        <v>49</v>
      </c>
      <c r="D60" s="83">
        <v>810000</v>
      </c>
      <c r="E60" s="83">
        <v>810000</v>
      </c>
      <c r="F60" s="75">
        <f>+'P3 Ejecucion '!D59</f>
        <v>0</v>
      </c>
      <c r="G60" s="75">
        <f>+'P3 Ejecucion '!E59</f>
        <v>0</v>
      </c>
      <c r="H60" s="75">
        <f>+'P3 Ejecucion '!F59</f>
        <v>0</v>
      </c>
      <c r="I60" s="75">
        <f>+'P3 Ejecucion '!G59</f>
        <v>0</v>
      </c>
      <c r="J60" s="75">
        <f>+'P3 Ejecucion '!H59</f>
        <v>71776.210000000006</v>
      </c>
      <c r="K60" s="75">
        <f>+'P3 Ejecucion '!I59</f>
        <v>0</v>
      </c>
      <c r="L60" s="75">
        <f>+'P3 Ejecucion '!J59</f>
        <v>9548.5</v>
      </c>
      <c r="M60" s="75">
        <f>+'P3 Ejecucion '!K59</f>
        <v>0</v>
      </c>
      <c r="N60" s="75">
        <f>+'P3 Ejecucion '!L59</f>
        <v>0</v>
      </c>
      <c r="O60" s="75">
        <f>+'P3 Ejecucion '!M59</f>
        <v>0</v>
      </c>
      <c r="P60" s="75">
        <f>+'P3 Ejecucion '!N59</f>
        <v>0</v>
      </c>
      <c r="Q60" s="75">
        <f>+'P3 Ejecucion '!O59</f>
        <v>137564.4</v>
      </c>
      <c r="R60" s="74">
        <f t="shared" si="15"/>
        <v>218889.11</v>
      </c>
      <c r="S60" s="77"/>
    </row>
    <row r="61" spans="3:19" s="78" customFormat="1" x14ac:dyDescent="0.25">
      <c r="C61" s="82" t="s">
        <v>50</v>
      </c>
      <c r="D61" s="83">
        <v>0</v>
      </c>
      <c r="E61" s="83">
        <v>0</v>
      </c>
      <c r="F61" s="75">
        <f>+'P3 Ejecucion '!D60</f>
        <v>0</v>
      </c>
      <c r="G61" s="75">
        <f>+'P3 Ejecucion '!E60</f>
        <v>0</v>
      </c>
      <c r="H61" s="75">
        <f>+'P3 Ejecucion '!F60</f>
        <v>0</v>
      </c>
      <c r="I61" s="75">
        <f>+'P3 Ejecucion '!G60</f>
        <v>0</v>
      </c>
      <c r="J61" s="75">
        <f>+'P3 Ejecucion '!H60</f>
        <v>0</v>
      </c>
      <c r="K61" s="75">
        <f>+'P3 Ejecucion '!I60</f>
        <v>0</v>
      </c>
      <c r="L61" s="75">
        <f>+'P3 Ejecucion '!J60</f>
        <v>0</v>
      </c>
      <c r="M61" s="75">
        <f>+'P3 Ejecucion '!K60</f>
        <v>0</v>
      </c>
      <c r="N61" s="75">
        <f>+'P3 Ejecucion '!L60</f>
        <v>0</v>
      </c>
      <c r="O61" s="75">
        <f>+'P3 Ejecucion '!M60</f>
        <v>0</v>
      </c>
      <c r="P61" s="75">
        <f>+'P3 Ejecucion '!N60</f>
        <v>0</v>
      </c>
      <c r="Q61" s="75">
        <f>+'P3 Ejecucion '!O60</f>
        <v>0</v>
      </c>
      <c r="R61" s="74">
        <f t="shared" si="15"/>
        <v>0</v>
      </c>
      <c r="S61" s="77"/>
    </row>
    <row r="62" spans="3:19" s="78" customFormat="1" x14ac:dyDescent="0.25">
      <c r="C62" s="82" t="s">
        <v>51</v>
      </c>
      <c r="D62" s="83">
        <v>1150000</v>
      </c>
      <c r="E62" s="83">
        <v>1150000</v>
      </c>
      <c r="F62" s="75">
        <f>+'P3 Ejecucion '!D61</f>
        <v>0</v>
      </c>
      <c r="G62" s="75">
        <f>+'P3 Ejecucion '!E61</f>
        <v>0</v>
      </c>
      <c r="H62" s="75">
        <f>+'P3 Ejecucion '!F61</f>
        <v>0</v>
      </c>
      <c r="I62" s="75">
        <f>+'P3 Ejecucion '!G61</f>
        <v>0</v>
      </c>
      <c r="J62" s="75">
        <f>+'P3 Ejecucion '!H61</f>
        <v>0</v>
      </c>
      <c r="K62" s="75">
        <f>+'P3 Ejecucion '!I61</f>
        <v>0</v>
      </c>
      <c r="L62" s="75">
        <f>+'P3 Ejecucion '!J61</f>
        <v>0</v>
      </c>
      <c r="M62" s="75">
        <f>+'P3 Ejecucion '!K61</f>
        <v>0</v>
      </c>
      <c r="N62" s="75">
        <f>+'P3 Ejecucion '!L61</f>
        <v>0</v>
      </c>
      <c r="O62" s="75">
        <f>+'P3 Ejecucion '!M61</f>
        <v>0</v>
      </c>
      <c r="P62" s="75">
        <f>+'P3 Ejecucion '!N61</f>
        <v>0</v>
      </c>
      <c r="Q62" s="75">
        <f>+'P3 Ejecucion '!O61</f>
        <v>0</v>
      </c>
      <c r="R62" s="74">
        <f>SUM(F62:Q62)</f>
        <v>0</v>
      </c>
      <c r="S62" s="77"/>
    </row>
    <row r="63" spans="3:19" s="78" customFormat="1" x14ac:dyDescent="0.25">
      <c r="C63" s="82" t="s">
        <v>52</v>
      </c>
      <c r="D63" s="83">
        <v>1700000</v>
      </c>
      <c r="E63" s="83">
        <v>1700000</v>
      </c>
      <c r="F63" s="75">
        <f>+'P3 Ejecucion '!D62</f>
        <v>0</v>
      </c>
      <c r="G63" s="75">
        <f>+'P3 Ejecucion '!E62</f>
        <v>0</v>
      </c>
      <c r="H63" s="75">
        <f>+'P3 Ejecucion '!F62</f>
        <v>0</v>
      </c>
      <c r="I63" s="75">
        <f>+'P3 Ejecucion '!G62</f>
        <v>0</v>
      </c>
      <c r="J63" s="75">
        <f>+'P3 Ejecucion '!H62</f>
        <v>0</v>
      </c>
      <c r="K63" s="75">
        <f>+'P3 Ejecucion '!I62</f>
        <v>0</v>
      </c>
      <c r="L63" s="75">
        <f>+'P3 Ejecucion '!J62</f>
        <v>0</v>
      </c>
      <c r="M63" s="75">
        <f>+'P3 Ejecucion '!K62</f>
        <v>0</v>
      </c>
      <c r="N63" s="75">
        <f>+'P3 Ejecucion '!L62</f>
        <v>0</v>
      </c>
      <c r="O63" s="75">
        <f>+'P3 Ejecucion '!M62</f>
        <v>0</v>
      </c>
      <c r="P63" s="75">
        <f>+'P3 Ejecucion '!N62</f>
        <v>0</v>
      </c>
      <c r="Q63" s="75">
        <f>+'P3 Ejecucion '!O62</f>
        <v>0</v>
      </c>
      <c r="R63" s="74">
        <f t="shared" ref="R63:R84" si="16">SUM(F63:Q63)</f>
        <v>0</v>
      </c>
      <c r="S63" s="77"/>
    </row>
    <row r="64" spans="3:19" s="78" customFormat="1" x14ac:dyDescent="0.25">
      <c r="C64" s="80" t="s">
        <v>53</v>
      </c>
      <c r="D64" s="81">
        <f>SUM(D65:D68)</f>
        <v>0</v>
      </c>
      <c r="E64" s="74"/>
      <c r="F64" s="75"/>
      <c r="G64" s="75"/>
      <c r="H64" s="75"/>
      <c r="I64" s="75"/>
      <c r="J64" s="75"/>
      <c r="K64" s="75"/>
      <c r="L64" s="75"/>
      <c r="M64" s="74"/>
      <c r="N64" s="74"/>
      <c r="O64" s="75"/>
      <c r="P64" s="74"/>
      <c r="Q64" s="74"/>
      <c r="R64" s="74">
        <f t="shared" si="16"/>
        <v>0</v>
      </c>
      <c r="S64" s="77"/>
    </row>
    <row r="65" spans="3:19" s="78" customFormat="1" x14ac:dyDescent="0.25">
      <c r="C65" s="82" t="s">
        <v>54</v>
      </c>
      <c r="D65" s="83">
        <v>0</v>
      </c>
      <c r="E65" s="74"/>
      <c r="F65" s="75"/>
      <c r="G65" s="75"/>
      <c r="H65" s="75"/>
      <c r="I65" s="75"/>
      <c r="J65" s="75"/>
      <c r="K65" s="75"/>
      <c r="L65" s="75"/>
      <c r="M65" s="74"/>
      <c r="N65" s="74"/>
      <c r="O65" s="74"/>
      <c r="P65" s="74"/>
      <c r="Q65" s="74"/>
      <c r="R65" s="74">
        <f t="shared" si="16"/>
        <v>0</v>
      </c>
      <c r="S65" s="77"/>
    </row>
    <row r="66" spans="3:19" s="78" customFormat="1" x14ac:dyDescent="0.25">
      <c r="C66" s="82" t="s">
        <v>55</v>
      </c>
      <c r="D66" s="83"/>
      <c r="E66" s="74"/>
      <c r="F66" s="75"/>
      <c r="G66" s="75"/>
      <c r="H66" s="75"/>
      <c r="I66" s="75"/>
      <c r="J66" s="75"/>
      <c r="K66" s="75"/>
      <c r="L66" s="75"/>
      <c r="M66" s="74"/>
      <c r="N66" s="74"/>
      <c r="O66" s="74"/>
      <c r="P66" s="74"/>
      <c r="Q66" s="74"/>
      <c r="R66" s="74">
        <f t="shared" si="16"/>
        <v>0</v>
      </c>
      <c r="S66" s="77"/>
    </row>
    <row r="67" spans="3:19" s="78" customFormat="1" x14ac:dyDescent="0.25">
      <c r="C67" s="82" t="s">
        <v>56</v>
      </c>
      <c r="D67" s="83"/>
      <c r="E67" s="74"/>
      <c r="F67" s="75"/>
      <c r="G67" s="75"/>
      <c r="H67" s="75"/>
      <c r="I67" s="75"/>
      <c r="J67" s="75"/>
      <c r="K67" s="75"/>
      <c r="L67" s="75"/>
      <c r="M67" s="74"/>
      <c r="N67" s="74"/>
      <c r="O67" s="74"/>
      <c r="P67" s="74"/>
      <c r="Q67" s="74"/>
      <c r="R67" s="74">
        <f t="shared" si="16"/>
        <v>0</v>
      </c>
      <c r="S67" s="77"/>
    </row>
    <row r="68" spans="3:19" s="78" customFormat="1" x14ac:dyDescent="0.25">
      <c r="C68" s="82" t="s">
        <v>57</v>
      </c>
      <c r="D68" s="83"/>
      <c r="E68" s="74"/>
      <c r="F68" s="75"/>
      <c r="G68" s="75"/>
      <c r="H68" s="75"/>
      <c r="I68" s="75"/>
      <c r="J68" s="75"/>
      <c r="K68" s="75"/>
      <c r="L68" s="75"/>
      <c r="M68" s="74"/>
      <c r="N68" s="74"/>
      <c r="O68" s="74"/>
      <c r="P68" s="74"/>
      <c r="Q68" s="74"/>
      <c r="R68" s="74">
        <f t="shared" si="16"/>
        <v>0</v>
      </c>
      <c r="S68" s="77"/>
    </row>
    <row r="69" spans="3:19" s="78" customFormat="1" x14ac:dyDescent="0.25">
      <c r="C69" s="80" t="s">
        <v>58</v>
      </c>
      <c r="D69" s="81">
        <f>SUM(D70:D71)</f>
        <v>0</v>
      </c>
      <c r="E69" s="74"/>
      <c r="F69" s="75"/>
      <c r="G69" s="75"/>
      <c r="H69" s="75"/>
      <c r="I69" s="75"/>
      <c r="J69" s="75"/>
      <c r="K69" s="75"/>
      <c r="L69" s="75"/>
      <c r="M69" s="74"/>
      <c r="N69" s="74"/>
      <c r="O69" s="74"/>
      <c r="P69" s="74"/>
      <c r="Q69" s="74"/>
      <c r="R69" s="74">
        <f t="shared" si="16"/>
        <v>0</v>
      </c>
      <c r="S69" s="77"/>
    </row>
    <row r="70" spans="3:19" s="78" customFormat="1" x14ac:dyDescent="0.25">
      <c r="C70" s="82" t="s">
        <v>59</v>
      </c>
      <c r="D70" s="83"/>
      <c r="E70" s="74"/>
      <c r="F70" s="74"/>
      <c r="G70" s="74"/>
      <c r="H70" s="74"/>
      <c r="I70" s="74"/>
      <c r="J70" s="74"/>
      <c r="K70" s="74"/>
      <c r="L70" s="74"/>
      <c r="M70" s="74"/>
      <c r="N70" s="74"/>
      <c r="O70" s="74"/>
      <c r="P70" s="74"/>
      <c r="Q70" s="74"/>
      <c r="R70" s="74">
        <f t="shared" si="16"/>
        <v>0</v>
      </c>
      <c r="S70" s="77"/>
    </row>
    <row r="71" spans="3:19" s="78" customFormat="1" x14ac:dyDescent="0.25">
      <c r="C71" s="82" t="s">
        <v>60</v>
      </c>
      <c r="D71" s="83"/>
      <c r="E71" s="74"/>
      <c r="F71" s="74"/>
      <c r="G71" s="74"/>
      <c r="H71" s="74"/>
      <c r="I71" s="74"/>
      <c r="J71" s="74"/>
      <c r="K71" s="74"/>
      <c r="L71" s="74"/>
      <c r="M71" s="74"/>
      <c r="N71" s="74"/>
      <c r="O71" s="74"/>
      <c r="P71" s="74"/>
      <c r="Q71" s="74"/>
      <c r="R71" s="74">
        <f t="shared" si="16"/>
        <v>0</v>
      </c>
      <c r="S71" s="77"/>
    </row>
    <row r="72" spans="3:19" s="78" customFormat="1" x14ac:dyDescent="0.25">
      <c r="C72" s="80" t="s">
        <v>61</v>
      </c>
      <c r="D72" s="81">
        <f>SUM(D73:D75)</f>
        <v>0</v>
      </c>
      <c r="E72" s="74"/>
      <c r="F72" s="74"/>
      <c r="G72" s="74"/>
      <c r="H72" s="74"/>
      <c r="I72" s="74"/>
      <c r="J72" s="74"/>
      <c r="K72" s="74"/>
      <c r="L72" s="74"/>
      <c r="M72" s="74"/>
      <c r="N72" s="74"/>
      <c r="O72" s="74"/>
      <c r="P72" s="74"/>
      <c r="Q72" s="74"/>
      <c r="R72" s="74">
        <f t="shared" si="16"/>
        <v>0</v>
      </c>
      <c r="S72" s="77"/>
    </row>
    <row r="73" spans="3:19" s="78" customFormat="1" x14ac:dyDescent="0.25">
      <c r="C73" s="82" t="s">
        <v>62</v>
      </c>
      <c r="D73" s="83"/>
      <c r="E73" s="74"/>
      <c r="F73" s="74"/>
      <c r="G73" s="74"/>
      <c r="H73" s="74"/>
      <c r="I73" s="74"/>
      <c r="J73" s="74"/>
      <c r="K73" s="74"/>
      <c r="L73" s="74"/>
      <c r="M73" s="74"/>
      <c r="N73" s="74"/>
      <c r="O73" s="74"/>
      <c r="P73" s="74"/>
      <c r="Q73" s="74"/>
      <c r="R73" s="74">
        <f t="shared" si="16"/>
        <v>0</v>
      </c>
      <c r="S73" s="77"/>
    </row>
    <row r="74" spans="3:19" s="78" customFormat="1" x14ac:dyDescent="0.25">
      <c r="C74" s="82" t="s">
        <v>63</v>
      </c>
      <c r="D74" s="83"/>
      <c r="E74" s="74"/>
      <c r="F74" s="74"/>
      <c r="G74" s="74"/>
      <c r="H74" s="74"/>
      <c r="I74" s="74"/>
      <c r="J74" s="74"/>
      <c r="K74" s="74"/>
      <c r="L74" s="74"/>
      <c r="M74" s="74"/>
      <c r="N74" s="74"/>
      <c r="O74" s="74"/>
      <c r="P74" s="74"/>
      <c r="Q74" s="74"/>
      <c r="R74" s="74">
        <f t="shared" si="16"/>
        <v>0</v>
      </c>
      <c r="S74" s="77"/>
    </row>
    <row r="75" spans="3:19" s="78" customFormat="1" x14ac:dyDescent="0.25">
      <c r="C75" s="82" t="s">
        <v>64</v>
      </c>
      <c r="D75" s="83"/>
      <c r="E75" s="74"/>
      <c r="F75" s="74"/>
      <c r="G75" s="74"/>
      <c r="H75" s="74"/>
      <c r="I75" s="74"/>
      <c r="J75" s="74"/>
      <c r="K75" s="74"/>
      <c r="L75" s="74"/>
      <c r="M75" s="74"/>
      <c r="N75" s="74"/>
      <c r="O75" s="74"/>
      <c r="P75" s="74"/>
      <c r="Q75" s="74"/>
      <c r="R75" s="74">
        <f t="shared" si="16"/>
        <v>0</v>
      </c>
      <c r="S75" s="77"/>
    </row>
    <row r="76" spans="3:19" s="78" customFormat="1" x14ac:dyDescent="0.25">
      <c r="C76" s="73" t="s">
        <v>67</v>
      </c>
      <c r="D76" s="76"/>
      <c r="E76" s="76"/>
      <c r="F76" s="76"/>
      <c r="G76" s="76"/>
      <c r="H76" s="76"/>
      <c r="I76" s="76"/>
      <c r="J76" s="76"/>
      <c r="K76" s="76"/>
      <c r="L76" s="76"/>
      <c r="M76" s="76"/>
      <c r="N76" s="76"/>
      <c r="O76" s="76"/>
      <c r="P76" s="76"/>
      <c r="Q76" s="76"/>
      <c r="R76" s="74">
        <f t="shared" si="16"/>
        <v>0</v>
      </c>
      <c r="S76" s="77"/>
    </row>
    <row r="77" spans="3:19" s="78" customFormat="1" x14ac:dyDescent="0.25">
      <c r="C77" s="80" t="s">
        <v>68</v>
      </c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>
        <f t="shared" si="16"/>
        <v>0</v>
      </c>
      <c r="S77" s="77"/>
    </row>
    <row r="78" spans="3:19" s="78" customFormat="1" x14ac:dyDescent="0.25">
      <c r="C78" s="82" t="s">
        <v>69</v>
      </c>
      <c r="D78" s="74"/>
      <c r="E78" s="74"/>
      <c r="F78" s="74"/>
      <c r="G78" s="74"/>
      <c r="H78" s="74"/>
      <c r="I78" s="74"/>
      <c r="J78" s="74"/>
      <c r="K78" s="74"/>
      <c r="L78" s="74"/>
      <c r="M78" s="74"/>
      <c r="N78" s="74"/>
      <c r="O78" s="74"/>
      <c r="P78" s="74"/>
      <c r="Q78" s="74"/>
      <c r="R78" s="74">
        <f t="shared" si="16"/>
        <v>0</v>
      </c>
      <c r="S78" s="77"/>
    </row>
    <row r="79" spans="3:19" s="78" customFormat="1" x14ac:dyDescent="0.25">
      <c r="C79" s="82" t="s">
        <v>70</v>
      </c>
      <c r="D79" s="74"/>
      <c r="E79" s="74"/>
      <c r="F79" s="74"/>
      <c r="G79" s="74"/>
      <c r="H79" s="74"/>
      <c r="I79" s="74"/>
      <c r="J79" s="74"/>
      <c r="K79" s="74"/>
      <c r="L79" s="74"/>
      <c r="M79" s="74"/>
      <c r="N79" s="74"/>
      <c r="O79" s="74"/>
      <c r="P79" s="74"/>
      <c r="Q79" s="74"/>
      <c r="R79" s="74">
        <f t="shared" si="16"/>
        <v>0</v>
      </c>
      <c r="S79" s="77"/>
    </row>
    <row r="80" spans="3:19" s="78" customFormat="1" x14ac:dyDescent="0.25">
      <c r="C80" s="80" t="s">
        <v>71</v>
      </c>
      <c r="D80" s="74"/>
      <c r="E80" s="74"/>
      <c r="F80" s="74"/>
      <c r="G80" s="74"/>
      <c r="H80" s="74"/>
      <c r="I80" s="74"/>
      <c r="J80" s="74"/>
      <c r="K80" s="74"/>
      <c r="L80" s="74"/>
      <c r="M80" s="74"/>
      <c r="N80" s="74"/>
      <c r="O80" s="74"/>
      <c r="P80" s="74"/>
      <c r="Q80" s="74"/>
      <c r="R80" s="74">
        <f t="shared" si="16"/>
        <v>0</v>
      </c>
      <c r="S80" s="77"/>
    </row>
    <row r="81" spans="3:19" s="78" customFormat="1" x14ac:dyDescent="0.25">
      <c r="C81" s="82" t="s">
        <v>72</v>
      </c>
      <c r="D81" s="74"/>
      <c r="E81" s="74"/>
      <c r="F81" s="74"/>
      <c r="G81" s="74"/>
      <c r="H81" s="74"/>
      <c r="I81" s="74"/>
      <c r="J81" s="74"/>
      <c r="K81" s="74"/>
      <c r="L81" s="74"/>
      <c r="M81" s="74"/>
      <c r="N81" s="74"/>
      <c r="O81" s="74"/>
      <c r="P81" s="74"/>
      <c r="Q81" s="74"/>
      <c r="R81" s="74">
        <f t="shared" si="16"/>
        <v>0</v>
      </c>
      <c r="S81" s="77"/>
    </row>
    <row r="82" spans="3:19" s="78" customFormat="1" x14ac:dyDescent="0.25">
      <c r="C82" s="82" t="s">
        <v>73</v>
      </c>
      <c r="D82" s="74"/>
      <c r="E82" s="74"/>
      <c r="F82" s="74"/>
      <c r="G82" s="74"/>
      <c r="H82" s="74"/>
      <c r="I82" s="74"/>
      <c r="J82" s="74"/>
      <c r="K82" s="74"/>
      <c r="L82" s="74"/>
      <c r="M82" s="74"/>
      <c r="N82" s="74"/>
      <c r="O82" s="74"/>
      <c r="P82" s="74"/>
      <c r="Q82" s="74"/>
      <c r="R82" s="74">
        <f t="shared" si="16"/>
        <v>0</v>
      </c>
      <c r="S82" s="77"/>
    </row>
    <row r="83" spans="3:19" s="78" customFormat="1" x14ac:dyDescent="0.25">
      <c r="C83" s="80" t="s">
        <v>74</v>
      </c>
      <c r="D83" s="74"/>
      <c r="E83" s="74"/>
      <c r="F83" s="74"/>
      <c r="G83" s="74"/>
      <c r="H83" s="74"/>
      <c r="I83" s="74"/>
      <c r="J83" s="74"/>
      <c r="K83" s="74"/>
      <c r="L83" s="74"/>
      <c r="M83" s="74"/>
      <c r="N83" s="74"/>
      <c r="O83" s="74"/>
      <c r="P83" s="74"/>
      <c r="Q83" s="74"/>
      <c r="R83" s="74">
        <f t="shared" si="16"/>
        <v>0</v>
      </c>
      <c r="S83" s="77"/>
    </row>
    <row r="84" spans="3:19" s="78" customFormat="1" x14ac:dyDescent="0.25">
      <c r="C84" s="82" t="s">
        <v>75</v>
      </c>
      <c r="D84" s="74"/>
      <c r="E84" s="74"/>
      <c r="F84" s="74"/>
      <c r="G84" s="74"/>
      <c r="H84" s="74"/>
      <c r="I84" s="74"/>
      <c r="J84" s="74"/>
      <c r="K84" s="74"/>
      <c r="L84" s="74"/>
      <c r="M84" s="74"/>
      <c r="N84" s="74"/>
      <c r="O84" s="74"/>
      <c r="P84" s="74"/>
      <c r="Q84" s="74"/>
      <c r="R84" s="74">
        <f t="shared" si="16"/>
        <v>0</v>
      </c>
      <c r="S84" s="77"/>
    </row>
    <row r="85" spans="3:19" s="78" customFormat="1" x14ac:dyDescent="0.25">
      <c r="C85" s="84" t="s">
        <v>65</v>
      </c>
      <c r="D85" s="85">
        <f>D12+D18+D28+D38+D47+D54+D64+D69+D72</f>
        <v>1265062004</v>
      </c>
      <c r="E85" s="85">
        <f t="shared" ref="E85:Q85" si="17">E12+E18+E28+E38+E47+E54+E64+E69+E72</f>
        <v>1274654480.6700001</v>
      </c>
      <c r="F85" s="85">
        <f t="shared" si="17"/>
        <v>60295499.869999997</v>
      </c>
      <c r="G85" s="85">
        <f t="shared" si="17"/>
        <v>74904085.690000013</v>
      </c>
      <c r="H85" s="85">
        <f t="shared" si="17"/>
        <v>102126048.13000001</v>
      </c>
      <c r="I85" s="85">
        <f t="shared" si="17"/>
        <v>81453650.559999987</v>
      </c>
      <c r="J85" s="85">
        <f t="shared" si="17"/>
        <v>76963427.420000002</v>
      </c>
      <c r="K85" s="85">
        <f t="shared" si="17"/>
        <v>77920645.299999982</v>
      </c>
      <c r="L85" s="85">
        <f t="shared" si="17"/>
        <v>93244658.829999998</v>
      </c>
      <c r="M85" s="85">
        <f t="shared" si="17"/>
        <v>77724437.859999999</v>
      </c>
      <c r="N85" s="85">
        <f t="shared" si="17"/>
        <v>105259530.06999999</v>
      </c>
      <c r="O85" s="85">
        <f t="shared" si="17"/>
        <v>78137053.420000002</v>
      </c>
      <c r="P85" s="85">
        <f t="shared" si="17"/>
        <v>122989619.74000001</v>
      </c>
      <c r="Q85" s="85">
        <f t="shared" si="17"/>
        <v>102398688.66000001</v>
      </c>
      <c r="R85" s="85">
        <f>R12+R18+R28+R38+R47+R54+R64+R69+R72</f>
        <v>1053417345.55</v>
      </c>
    </row>
    <row r="86" spans="3:19" s="78" customFormat="1" x14ac:dyDescent="0.25">
      <c r="D86" s="74"/>
      <c r="E86" s="74"/>
      <c r="F86" s="74"/>
      <c r="G86" s="74"/>
      <c r="H86" s="74"/>
      <c r="I86" s="74"/>
      <c r="J86" s="74"/>
      <c r="K86" s="74"/>
      <c r="L86" s="74"/>
      <c r="M86" s="74"/>
      <c r="N86" s="74"/>
      <c r="O86" s="74"/>
      <c r="P86" s="74"/>
      <c r="Q86" s="74"/>
      <c r="R86" s="74"/>
    </row>
    <row r="87" spans="3:19" ht="15.75" thickBot="1" x14ac:dyDescent="0.3"/>
    <row r="88" spans="3:19" x14ac:dyDescent="0.25">
      <c r="C88" s="88" t="s">
        <v>110</v>
      </c>
      <c r="D88" s="89"/>
      <c r="E88" s="90"/>
      <c r="F88" s="90"/>
    </row>
    <row r="89" spans="3:19" x14ac:dyDescent="0.25">
      <c r="C89" s="91" t="s">
        <v>111</v>
      </c>
      <c r="D89" s="92"/>
      <c r="E89" s="93"/>
      <c r="F89" s="90"/>
    </row>
    <row r="90" spans="3:19" x14ac:dyDescent="0.25">
      <c r="C90" s="94" t="s">
        <v>112</v>
      </c>
      <c r="D90" s="95"/>
      <c r="E90" s="96"/>
      <c r="F90" s="90"/>
    </row>
    <row r="91" spans="3:19" x14ac:dyDescent="0.25">
      <c r="C91" s="94" t="s">
        <v>113</v>
      </c>
      <c r="D91" s="97"/>
      <c r="E91" s="98"/>
      <c r="F91" s="90"/>
    </row>
    <row r="92" spans="3:19" ht="15.75" x14ac:dyDescent="0.25">
      <c r="C92" s="99" t="s">
        <v>95</v>
      </c>
      <c r="D92" s="99"/>
      <c r="E92" s="99"/>
      <c r="F92" s="99"/>
      <c r="G92" s="99"/>
      <c r="L92" s="100"/>
      <c r="M92" s="57" t="s">
        <v>108</v>
      </c>
      <c r="N92" s="100"/>
    </row>
    <row r="93" spans="3:19" ht="15.75" x14ac:dyDescent="0.25">
      <c r="C93" s="101" t="s">
        <v>96</v>
      </c>
      <c r="D93" s="101"/>
      <c r="E93" s="101"/>
      <c r="F93" s="101"/>
      <c r="G93" s="101"/>
      <c r="M93" s="58" t="s">
        <v>109</v>
      </c>
    </row>
    <row r="94" spans="3:19" x14ac:dyDescent="0.25">
      <c r="C94" s="102" t="s">
        <v>97</v>
      </c>
      <c r="D94" s="102"/>
      <c r="E94" s="102"/>
      <c r="F94" s="102"/>
      <c r="G94" s="102"/>
    </row>
    <row r="96" spans="3:19" s="78" customFormat="1" x14ac:dyDescent="0.25">
      <c r="D96" s="86"/>
      <c r="R96" s="77"/>
    </row>
    <row r="97" spans="3:18" s="78" customFormat="1" x14ac:dyDescent="0.25">
      <c r="R97" s="77"/>
    </row>
    <row r="98" spans="3:18" s="78" customFormat="1" x14ac:dyDescent="0.25">
      <c r="R98" s="77"/>
    </row>
    <row r="99" spans="3:18" s="78" customFormat="1" x14ac:dyDescent="0.25">
      <c r="D99" s="74"/>
      <c r="E99" s="74"/>
      <c r="F99" s="74"/>
      <c r="G99" s="74"/>
      <c r="H99" s="74"/>
      <c r="I99" s="74"/>
      <c r="J99" s="74"/>
      <c r="K99" s="74"/>
      <c r="L99" s="74"/>
      <c r="M99" s="74"/>
      <c r="N99" s="74"/>
      <c r="O99" s="74"/>
      <c r="P99" s="74"/>
      <c r="Q99" s="74"/>
      <c r="R99" s="74"/>
    </row>
    <row r="100" spans="3:18" s="78" customFormat="1" x14ac:dyDescent="0.25">
      <c r="D100" s="86"/>
      <c r="R100" s="77"/>
    </row>
    <row r="101" spans="3:18" s="78" customFormat="1" x14ac:dyDescent="0.25">
      <c r="R101" s="77"/>
    </row>
    <row r="102" spans="3:18" s="78" customFormat="1" x14ac:dyDescent="0.25">
      <c r="R102" s="77"/>
    </row>
    <row r="103" spans="3:18" s="78" customFormat="1" x14ac:dyDescent="0.25">
      <c r="R103" s="77"/>
    </row>
    <row r="104" spans="3:18" s="78" customFormat="1" ht="15.75" x14ac:dyDescent="0.25">
      <c r="C104" s="87" t="s">
        <v>108</v>
      </c>
      <c r="R104" s="77"/>
    </row>
    <row r="105" spans="3:18" s="78" customFormat="1" ht="15.75" x14ac:dyDescent="0.25">
      <c r="C105" s="58" t="s">
        <v>109</v>
      </c>
      <c r="R105" s="77"/>
    </row>
  </sheetData>
  <mergeCells count="12">
    <mergeCell ref="C92:G92"/>
    <mergeCell ref="C93:G93"/>
    <mergeCell ref="C94:G94"/>
    <mergeCell ref="C3:R3"/>
    <mergeCell ref="C4:R4"/>
    <mergeCell ref="C5:R5"/>
    <mergeCell ref="C6:R6"/>
    <mergeCell ref="C7:R7"/>
    <mergeCell ref="C9:C10"/>
    <mergeCell ref="D9:D10"/>
    <mergeCell ref="E9:E10"/>
    <mergeCell ref="F9:R9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T93"/>
  <sheetViews>
    <sheetView showGridLines="0" topLeftCell="C1" zoomScale="70" zoomScaleNormal="70" workbookViewId="0">
      <selection activeCell="F65" sqref="F65"/>
    </sheetView>
  </sheetViews>
  <sheetFormatPr baseColWidth="10" defaultColWidth="11.42578125" defaultRowHeight="15" x14ac:dyDescent="0.25"/>
  <cols>
    <col min="1" max="1" width="0.42578125" customWidth="1"/>
    <col min="2" max="2" width="3.28515625" hidden="1" customWidth="1"/>
    <col min="3" max="3" width="93.7109375" bestFit="1" customWidth="1"/>
    <col min="4" max="6" width="20.28515625" customWidth="1"/>
    <col min="7" max="7" width="20.5703125" customWidth="1"/>
    <col min="8" max="8" width="20.7109375" customWidth="1"/>
    <col min="9" max="9" width="20.28515625" customWidth="1"/>
    <col min="10" max="10" width="23" customWidth="1"/>
    <col min="11" max="11" width="20.28515625" bestFit="1" customWidth="1"/>
    <col min="12" max="12" width="21.140625" customWidth="1"/>
    <col min="13" max="13" width="21.7109375" customWidth="1"/>
    <col min="14" max="14" width="21" bestFit="1" customWidth="1"/>
    <col min="15" max="15" width="21.42578125" bestFit="1" customWidth="1"/>
    <col min="16" max="17" width="25" customWidth="1"/>
    <col min="18" max="18" width="23.140625" customWidth="1"/>
    <col min="20" max="20" width="14.42578125" customWidth="1"/>
  </cols>
  <sheetData>
    <row r="3" spans="3:20" ht="28.5" customHeight="1" x14ac:dyDescent="0.25">
      <c r="C3" s="61" t="s">
        <v>98</v>
      </c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53"/>
    </row>
    <row r="4" spans="3:20" ht="21" customHeight="1" x14ac:dyDescent="0.25">
      <c r="C4" s="59" t="s">
        <v>99</v>
      </c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52"/>
    </row>
    <row r="5" spans="3:20" ht="15.75" x14ac:dyDescent="0.25">
      <c r="C5" s="65" t="s">
        <v>107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54"/>
    </row>
    <row r="6" spans="3:20" ht="15.75" customHeight="1" x14ac:dyDescent="0.25">
      <c r="C6" s="63" t="s">
        <v>92</v>
      </c>
      <c r="D6" s="64"/>
      <c r="E6" s="64"/>
      <c r="F6" s="64"/>
      <c r="G6" s="64"/>
      <c r="H6" s="64"/>
      <c r="I6" s="64"/>
      <c r="J6" s="64"/>
      <c r="K6" s="64"/>
      <c r="L6" s="64"/>
      <c r="M6" s="64"/>
      <c r="N6" s="64"/>
      <c r="O6" s="64"/>
      <c r="P6" s="64"/>
      <c r="Q6" s="13"/>
    </row>
    <row r="7" spans="3:20" ht="15.75" customHeight="1" x14ac:dyDescent="0.25">
      <c r="C7" s="64" t="s">
        <v>77</v>
      </c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13"/>
      <c r="R7" s="22"/>
    </row>
    <row r="8" spans="3:20" x14ac:dyDescent="0.25">
      <c r="D8" s="5"/>
      <c r="E8" s="5"/>
      <c r="F8" s="44"/>
      <c r="G8" s="43"/>
      <c r="H8" s="44"/>
      <c r="I8" s="43"/>
      <c r="J8" s="5"/>
      <c r="K8" s="5"/>
      <c r="L8" s="5"/>
      <c r="M8" s="43"/>
      <c r="N8" s="5"/>
      <c r="O8" s="5"/>
      <c r="R8" s="22"/>
    </row>
    <row r="9" spans="3:20" ht="23.25" customHeight="1" x14ac:dyDescent="0.25">
      <c r="C9" s="6" t="s">
        <v>66</v>
      </c>
      <c r="D9" s="16" t="s">
        <v>79</v>
      </c>
      <c r="E9" s="16" t="s">
        <v>80</v>
      </c>
      <c r="F9" s="16" t="s">
        <v>81</v>
      </c>
      <c r="G9" s="16" t="s">
        <v>82</v>
      </c>
      <c r="H9" s="17" t="s">
        <v>83</v>
      </c>
      <c r="I9" s="16" t="s">
        <v>84</v>
      </c>
      <c r="J9" s="17" t="s">
        <v>85</v>
      </c>
      <c r="K9" s="16" t="s">
        <v>86</v>
      </c>
      <c r="L9" s="16" t="s">
        <v>87</v>
      </c>
      <c r="M9" s="16" t="s">
        <v>88</v>
      </c>
      <c r="N9" s="16" t="s">
        <v>89</v>
      </c>
      <c r="O9" s="17" t="s">
        <v>90</v>
      </c>
      <c r="P9" s="16" t="s">
        <v>78</v>
      </c>
      <c r="Q9" s="55"/>
      <c r="R9" s="22"/>
      <c r="T9" s="44"/>
    </row>
    <row r="10" spans="3:20" x14ac:dyDescent="0.25">
      <c r="C10" s="1" t="s">
        <v>0</v>
      </c>
      <c r="D10" s="42">
        <f>+D11+D17+D27+D53</f>
        <v>60295499.869999997</v>
      </c>
      <c r="E10" s="42">
        <f t="shared" ref="E10:M10" si="0">+E11+E17+E27+E53</f>
        <v>74904085.690000013</v>
      </c>
      <c r="F10" s="42">
        <f t="shared" si="0"/>
        <v>102126048.13000001</v>
      </c>
      <c r="G10" s="42">
        <f t="shared" si="0"/>
        <v>81453650.559999987</v>
      </c>
      <c r="H10" s="42">
        <f>+H11+H17+H27+H53</f>
        <v>76963427.420000002</v>
      </c>
      <c r="I10" s="42">
        <f t="shared" si="0"/>
        <v>77920645.299999982</v>
      </c>
      <c r="J10" s="42">
        <f>+J11+J17+J27+J53</f>
        <v>93244658.829999998</v>
      </c>
      <c r="K10" s="42">
        <f>+K11+K17+K27+K53</f>
        <v>77724437.859999999</v>
      </c>
      <c r="L10" s="42">
        <f t="shared" si="0"/>
        <v>105259530.06999999</v>
      </c>
      <c r="M10" s="42">
        <f t="shared" si="0"/>
        <v>78137053.420000002</v>
      </c>
      <c r="N10" s="42">
        <f>+N11+N17+N27+N53</f>
        <v>122989619.74000001</v>
      </c>
      <c r="O10" s="42">
        <f>+O11+O17+O27+O53</f>
        <v>102398688.66000001</v>
      </c>
      <c r="P10" s="45">
        <f>SUM(D10:O10)</f>
        <v>1053417345.55</v>
      </c>
      <c r="Q10" s="42"/>
      <c r="R10" s="5"/>
    </row>
    <row r="11" spans="3:20" x14ac:dyDescent="0.25">
      <c r="C11" s="2" t="s">
        <v>1</v>
      </c>
      <c r="D11" s="42">
        <f t="shared" ref="D11:M11" si="1">SUM(D12:D16)</f>
        <v>50913495.049999997</v>
      </c>
      <c r="E11" s="42">
        <f t="shared" si="1"/>
        <v>50259986.910000004</v>
      </c>
      <c r="F11" s="42">
        <f t="shared" si="1"/>
        <v>73395830.790000007</v>
      </c>
      <c r="G11" s="42">
        <f t="shared" si="1"/>
        <v>50408174.829999991</v>
      </c>
      <c r="H11" s="42">
        <f>SUM(H12:H16)</f>
        <v>50628244.280000001</v>
      </c>
      <c r="I11" s="42">
        <f t="shared" si="1"/>
        <v>50439648.349999994</v>
      </c>
      <c r="J11" s="42">
        <f t="shared" si="1"/>
        <v>49512973.689999998</v>
      </c>
      <c r="K11" s="42">
        <f t="shared" si="1"/>
        <v>49967823.279999994</v>
      </c>
      <c r="L11" s="42">
        <f t="shared" si="1"/>
        <v>72406200.530000001</v>
      </c>
      <c r="M11" s="42">
        <f t="shared" si="1"/>
        <v>49295622.210000001</v>
      </c>
      <c r="N11" s="42">
        <f>SUM(N12:N16)</f>
        <v>89463244.909999996</v>
      </c>
      <c r="O11" s="42">
        <f>SUM(O12:O16)</f>
        <v>51500928.640000001</v>
      </c>
      <c r="P11" s="45">
        <f>SUM(D11:O11)</f>
        <v>688192173.47000003</v>
      </c>
      <c r="Q11" s="42"/>
      <c r="R11" s="5"/>
    </row>
    <row r="12" spans="3:20" x14ac:dyDescent="0.25">
      <c r="C12" s="4" t="s">
        <v>2</v>
      </c>
      <c r="D12" s="22">
        <v>43771174.960000001</v>
      </c>
      <c r="E12" s="22">
        <v>43184505.210000001</v>
      </c>
      <c r="F12" s="22">
        <v>43841710.289999999</v>
      </c>
      <c r="G12" s="22">
        <v>43182386.369999997</v>
      </c>
      <c r="H12" s="22">
        <v>43561091.359999999</v>
      </c>
      <c r="I12" s="22">
        <v>43292273.109999999</v>
      </c>
      <c r="J12" s="22">
        <v>42504092.890000001</v>
      </c>
      <c r="K12" s="22">
        <v>42975440.149999999</v>
      </c>
      <c r="L12" s="22">
        <v>43301228.280000001</v>
      </c>
      <c r="M12" s="22">
        <v>42427691.579999998</v>
      </c>
      <c r="N12" s="22">
        <v>82654109.530000001</v>
      </c>
      <c r="O12" s="22">
        <v>44657779.68</v>
      </c>
      <c r="P12" s="43">
        <f>SUM(D12:O12)</f>
        <v>559353483.40999997</v>
      </c>
      <c r="Q12" s="43"/>
      <c r="R12" s="5"/>
    </row>
    <row r="13" spans="3:20" x14ac:dyDescent="0.25">
      <c r="C13" s="4" t="s">
        <v>3</v>
      </c>
      <c r="D13" s="22">
        <v>548056.66</v>
      </c>
      <c r="E13" s="46">
        <v>569983.13</v>
      </c>
      <c r="F13" s="22">
        <v>23060971.239999998</v>
      </c>
      <c r="G13" s="22">
        <v>759371.66</v>
      </c>
      <c r="H13" s="22">
        <v>574575</v>
      </c>
      <c r="I13" s="22">
        <v>663793.30000000005</v>
      </c>
      <c r="J13" s="22">
        <v>648300</v>
      </c>
      <c r="K13" s="47">
        <v>630136.66</v>
      </c>
      <c r="L13" s="47">
        <v>22765432.09</v>
      </c>
      <c r="M13" s="47">
        <v>609793.31999999995</v>
      </c>
      <c r="N13" s="47">
        <v>585900</v>
      </c>
      <c r="O13" s="22">
        <v>591600</v>
      </c>
      <c r="P13" s="43">
        <f t="shared" ref="P13:P16" si="2">SUM(D13:O13)</f>
        <v>52007913.059999995</v>
      </c>
      <c r="Q13" s="43"/>
      <c r="R13" s="5"/>
    </row>
    <row r="14" spans="3:20" x14ac:dyDescent="0.25">
      <c r="C14" s="4" t="s">
        <v>4</v>
      </c>
      <c r="D14" s="22"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/>
      <c r="N14" s="22">
        <v>0</v>
      </c>
      <c r="O14" s="22">
        <v>0</v>
      </c>
      <c r="P14" s="43">
        <f t="shared" si="2"/>
        <v>0</v>
      </c>
      <c r="Q14" s="43"/>
      <c r="R14" s="5"/>
    </row>
    <row r="15" spans="3:20" x14ac:dyDescent="0.25">
      <c r="C15" s="4" t="s">
        <v>5</v>
      </c>
      <c r="D15" s="22">
        <v>0</v>
      </c>
      <c r="E15" s="22">
        <v>0</v>
      </c>
      <c r="F15" s="22">
        <v>0</v>
      </c>
      <c r="G15" s="22">
        <v>0</v>
      </c>
      <c r="H15" s="22">
        <v>0</v>
      </c>
      <c r="I15" s="22">
        <v>0</v>
      </c>
      <c r="J15" s="22">
        <v>0</v>
      </c>
      <c r="K15" s="22">
        <v>0</v>
      </c>
      <c r="L15" s="22">
        <v>0</v>
      </c>
      <c r="M15" s="22"/>
      <c r="N15" s="22">
        <v>0</v>
      </c>
      <c r="O15" s="22">
        <v>0</v>
      </c>
      <c r="P15" s="43">
        <f t="shared" si="2"/>
        <v>0</v>
      </c>
      <c r="Q15" s="43"/>
      <c r="R15" s="5"/>
    </row>
    <row r="16" spans="3:20" x14ac:dyDescent="0.25">
      <c r="C16" s="4" t="s">
        <v>6</v>
      </c>
      <c r="D16" s="22">
        <v>6594263.4299999997</v>
      </c>
      <c r="E16" s="22">
        <v>6505498.5700000003</v>
      </c>
      <c r="F16" s="22">
        <v>6493149.2599999998</v>
      </c>
      <c r="G16" s="22">
        <v>6466416.7999999998</v>
      </c>
      <c r="H16" s="22">
        <v>6492577.9199999999</v>
      </c>
      <c r="I16" s="22">
        <v>6483581.9400000004</v>
      </c>
      <c r="J16" s="22">
        <v>6360580.7999999998</v>
      </c>
      <c r="K16" s="22">
        <v>6362246.4699999997</v>
      </c>
      <c r="L16" s="22">
        <v>6339540.1600000001</v>
      </c>
      <c r="M16" s="22">
        <v>6258137.3099999996</v>
      </c>
      <c r="N16" s="22">
        <v>6223235.3799999999</v>
      </c>
      <c r="O16" s="22">
        <v>6251548.96</v>
      </c>
      <c r="P16" s="43">
        <f t="shared" si="2"/>
        <v>76830776.999999985</v>
      </c>
      <c r="Q16" s="43"/>
      <c r="R16" s="5"/>
    </row>
    <row r="17" spans="3:18" x14ac:dyDescent="0.25">
      <c r="C17" s="2" t="s">
        <v>7</v>
      </c>
      <c r="D17" s="42">
        <f t="shared" ref="D17:O17" si="3">SUM(D18:D26)</f>
        <v>2748794.61</v>
      </c>
      <c r="E17" s="42">
        <f t="shared" si="3"/>
        <v>1666687.72</v>
      </c>
      <c r="F17" s="42">
        <f t="shared" si="3"/>
        <v>4516978.97</v>
      </c>
      <c r="G17" s="42">
        <f>SUM(G18:G26)</f>
        <v>4386618.07</v>
      </c>
      <c r="H17" s="42">
        <f>SUM(H18:H26)</f>
        <v>1969259.25</v>
      </c>
      <c r="I17" s="42">
        <f t="shared" si="3"/>
        <v>5906857.0399999991</v>
      </c>
      <c r="J17" s="42">
        <f t="shared" si="3"/>
        <v>8061830.2000000002</v>
      </c>
      <c r="K17" s="42">
        <f t="shared" si="3"/>
        <v>3357272.52</v>
      </c>
      <c r="L17" s="42">
        <f>SUM(L18:L26)</f>
        <v>5046328.83</v>
      </c>
      <c r="M17" s="42">
        <f t="shared" si="3"/>
        <v>2645994.21</v>
      </c>
      <c r="N17" s="42">
        <f>SUM(N18:N26)</f>
        <v>3710141.58</v>
      </c>
      <c r="O17" s="42">
        <f t="shared" si="3"/>
        <v>4598865.53</v>
      </c>
      <c r="P17" s="45">
        <f>SUM(D17:O17)</f>
        <v>48615628.530000001</v>
      </c>
      <c r="Q17" s="42"/>
      <c r="R17" s="5"/>
    </row>
    <row r="18" spans="3:18" x14ac:dyDescent="0.25">
      <c r="C18" s="4" t="s">
        <v>8</v>
      </c>
      <c r="D18" s="22">
        <v>614972.06999999995</v>
      </c>
      <c r="E18" s="22">
        <v>1077080.52</v>
      </c>
      <c r="F18" s="22">
        <v>919788.39</v>
      </c>
      <c r="G18" s="22">
        <v>417024.58</v>
      </c>
      <c r="H18" s="22">
        <v>387200.71</v>
      </c>
      <c r="I18" s="22">
        <v>994022.92</v>
      </c>
      <c r="J18" s="22">
        <v>755729.06</v>
      </c>
      <c r="K18" s="22">
        <v>602134.61</v>
      </c>
      <c r="L18" s="22">
        <v>611663</v>
      </c>
      <c r="M18" s="22">
        <v>399583.51</v>
      </c>
      <c r="N18" s="22">
        <v>811909.86</v>
      </c>
      <c r="O18" s="22">
        <v>1131240.1100000001</v>
      </c>
      <c r="P18" s="43">
        <f>SUM(D18:O18)</f>
        <v>8722349.3399999999</v>
      </c>
      <c r="Q18" s="43"/>
      <c r="R18" s="5"/>
    </row>
    <row r="19" spans="3:18" x14ac:dyDescent="0.25">
      <c r="C19" s="4" t="s">
        <v>9</v>
      </c>
      <c r="D19" s="22">
        <v>0</v>
      </c>
      <c r="E19" s="22">
        <v>0</v>
      </c>
      <c r="F19" s="22">
        <v>69000</v>
      </c>
      <c r="G19" s="22">
        <v>1225280</v>
      </c>
      <c r="H19" s="22">
        <v>0</v>
      </c>
      <c r="I19" s="22">
        <v>139830</v>
      </c>
      <c r="J19" s="22">
        <v>1648820</v>
      </c>
      <c r="K19" s="22">
        <v>227740</v>
      </c>
      <c r="L19" s="22">
        <v>0</v>
      </c>
      <c r="M19" s="22">
        <v>0</v>
      </c>
      <c r="N19" s="22">
        <v>0</v>
      </c>
      <c r="O19" s="22">
        <v>22742.799999999999</v>
      </c>
      <c r="P19" s="43">
        <f t="shared" ref="P19:P26" si="4">SUM(D19:O19)</f>
        <v>3333412.8</v>
      </c>
      <c r="Q19" s="43"/>
      <c r="R19" s="5"/>
    </row>
    <row r="20" spans="3:18" x14ac:dyDescent="0.25">
      <c r="C20" s="4" t="s">
        <v>10</v>
      </c>
      <c r="D20" s="22">
        <v>0</v>
      </c>
      <c r="E20" s="22">
        <v>0</v>
      </c>
      <c r="F20" s="22">
        <v>0</v>
      </c>
      <c r="G20" s="22">
        <v>0</v>
      </c>
      <c r="H20" s="22">
        <v>0</v>
      </c>
      <c r="I20" s="22">
        <v>0</v>
      </c>
      <c r="J20" s="22">
        <v>3850.98</v>
      </c>
      <c r="K20" s="22">
        <v>0</v>
      </c>
      <c r="L20" s="22">
        <v>0</v>
      </c>
      <c r="M20" s="22">
        <v>0</v>
      </c>
      <c r="N20" s="22">
        <v>0</v>
      </c>
      <c r="O20" s="22">
        <v>0</v>
      </c>
      <c r="P20" s="43">
        <f t="shared" si="4"/>
        <v>3850.98</v>
      </c>
      <c r="Q20" s="43"/>
      <c r="R20" s="5"/>
    </row>
    <row r="21" spans="3:18" x14ac:dyDescent="0.25">
      <c r="C21" s="4" t="s">
        <v>11</v>
      </c>
      <c r="D21" s="22">
        <v>0</v>
      </c>
      <c r="E21" s="22">
        <v>127000</v>
      </c>
      <c r="F21" s="22">
        <v>512716.15</v>
      </c>
      <c r="G21" s="22">
        <v>32568</v>
      </c>
      <c r="H21" s="22">
        <v>144628.07999999999</v>
      </c>
      <c r="I21" s="22">
        <v>127200</v>
      </c>
      <c r="J21" s="22">
        <v>256962.65</v>
      </c>
      <c r="K21" s="22">
        <v>0</v>
      </c>
      <c r="L21" s="22">
        <v>0</v>
      </c>
      <c r="M21" s="22">
        <v>16284</v>
      </c>
      <c r="N21" s="22">
        <v>202500</v>
      </c>
      <c r="O21" s="22">
        <v>149725.62</v>
      </c>
      <c r="P21" s="43">
        <f t="shared" si="4"/>
        <v>1569584.5</v>
      </c>
      <c r="Q21" s="43"/>
      <c r="R21" s="5"/>
    </row>
    <row r="22" spans="3:18" x14ac:dyDescent="0.25">
      <c r="C22" s="4" t="s">
        <v>12</v>
      </c>
      <c r="D22" s="22">
        <v>48999.14</v>
      </c>
      <c r="E22" s="22">
        <v>0</v>
      </c>
      <c r="F22" s="22">
        <v>0</v>
      </c>
      <c r="G22" s="22">
        <v>455480</v>
      </c>
      <c r="H22" s="22">
        <v>227740</v>
      </c>
      <c r="I22" s="22">
        <v>1531790</v>
      </c>
      <c r="J22" s="22">
        <v>362827.04</v>
      </c>
      <c r="K22" s="22">
        <v>0</v>
      </c>
      <c r="L22" s="22">
        <v>220660</v>
      </c>
      <c r="M22" s="22">
        <v>227740</v>
      </c>
      <c r="N22" s="22">
        <v>224790</v>
      </c>
      <c r="O22" s="22">
        <v>300843.2</v>
      </c>
      <c r="P22" s="43">
        <f t="shared" si="4"/>
        <v>3600869.3800000004</v>
      </c>
      <c r="Q22" s="43"/>
      <c r="R22" s="5"/>
    </row>
    <row r="23" spans="3:18" x14ac:dyDescent="0.25">
      <c r="C23" s="4" t="s">
        <v>13</v>
      </c>
      <c r="D23" s="22">
        <v>0</v>
      </c>
      <c r="E23" s="22">
        <v>0</v>
      </c>
      <c r="F23" s="22">
        <v>1313814.76</v>
      </c>
      <c r="G23" s="22">
        <v>0</v>
      </c>
      <c r="H23" s="22">
        <v>0</v>
      </c>
      <c r="I23" s="22">
        <v>0</v>
      </c>
      <c r="J23" s="22">
        <v>101873.29</v>
      </c>
      <c r="K23" s="22">
        <v>0</v>
      </c>
      <c r="L23" s="22">
        <v>0</v>
      </c>
      <c r="M23" s="22">
        <v>0</v>
      </c>
      <c r="N23" s="22">
        <v>0</v>
      </c>
      <c r="O23" s="22">
        <v>0</v>
      </c>
      <c r="P23" s="43">
        <f t="shared" si="4"/>
        <v>1415688.05</v>
      </c>
      <c r="Q23" s="43"/>
      <c r="R23" s="5"/>
    </row>
    <row r="24" spans="3:18" x14ac:dyDescent="0.25">
      <c r="C24" s="4" t="s">
        <v>14</v>
      </c>
      <c r="D24" s="22">
        <v>1175693</v>
      </c>
      <c r="E24" s="22">
        <v>356879.2</v>
      </c>
      <c r="F24" s="22">
        <v>1348003.68</v>
      </c>
      <c r="G24" s="22">
        <v>1732364.49</v>
      </c>
      <c r="H24" s="22">
        <v>1124590.46</v>
      </c>
      <c r="I24" s="22">
        <v>1979556.22</v>
      </c>
      <c r="J24" s="22">
        <v>4241614.1399999997</v>
      </c>
      <c r="K24" s="22">
        <v>2097817.91</v>
      </c>
      <c r="L24" s="22">
        <v>3409625.83</v>
      </c>
      <c r="M24" s="22">
        <v>1738537.7</v>
      </c>
      <c r="N24" s="22">
        <v>1998311.04</v>
      </c>
      <c r="O24" s="22">
        <v>2277621.14</v>
      </c>
      <c r="P24" s="43">
        <f t="shared" si="4"/>
        <v>23480614.809999999</v>
      </c>
      <c r="Q24" s="43"/>
      <c r="R24" s="5"/>
    </row>
    <row r="25" spans="3:18" x14ac:dyDescent="0.25">
      <c r="C25" s="4" t="s">
        <v>15</v>
      </c>
      <c r="D25" s="22">
        <v>189130.4</v>
      </c>
      <c r="E25" s="22">
        <v>105728</v>
      </c>
      <c r="F25" s="22">
        <v>70800</v>
      </c>
      <c r="G25" s="22">
        <v>523901</v>
      </c>
      <c r="H25" s="22">
        <v>85100</v>
      </c>
      <c r="I25" s="22">
        <v>219149.6</v>
      </c>
      <c r="J25" s="22">
        <v>679653.04</v>
      </c>
      <c r="K25" s="22">
        <v>429580</v>
      </c>
      <c r="L25" s="22">
        <v>804380</v>
      </c>
      <c r="M25" s="22">
        <v>263849</v>
      </c>
      <c r="N25" s="22">
        <v>341296.68</v>
      </c>
      <c r="O25" s="22">
        <v>700821.66</v>
      </c>
      <c r="P25" s="43">
        <f t="shared" si="4"/>
        <v>4413389.38</v>
      </c>
      <c r="Q25" s="43"/>
      <c r="R25" s="5"/>
    </row>
    <row r="26" spans="3:18" x14ac:dyDescent="0.25">
      <c r="C26" s="4" t="s">
        <v>16</v>
      </c>
      <c r="D26" s="22">
        <v>720000</v>
      </c>
      <c r="E26" s="22">
        <v>0</v>
      </c>
      <c r="F26" s="22">
        <v>282855.99</v>
      </c>
      <c r="G26" s="22">
        <v>0</v>
      </c>
      <c r="H26" s="22">
        <v>0</v>
      </c>
      <c r="I26" s="22">
        <v>915308.3</v>
      </c>
      <c r="J26" s="22">
        <v>10500</v>
      </c>
      <c r="K26" s="22">
        <v>0</v>
      </c>
      <c r="L26" s="22">
        <v>0</v>
      </c>
      <c r="M26" s="22"/>
      <c r="N26" s="22">
        <v>131334</v>
      </c>
      <c r="O26" s="22">
        <v>15871</v>
      </c>
      <c r="P26" s="43">
        <f t="shared" si="4"/>
        <v>2075869.29</v>
      </c>
      <c r="Q26" s="43"/>
      <c r="R26" s="5"/>
    </row>
    <row r="27" spans="3:18" x14ac:dyDescent="0.25">
      <c r="C27" s="2" t="s">
        <v>17</v>
      </c>
      <c r="D27" s="42">
        <f>SUM(D28:D36)</f>
        <v>5564344.9699999997</v>
      </c>
      <c r="E27" s="42">
        <f t="shared" ref="E27:O27" si="5">SUM(E28:E36)</f>
        <v>20681950.859999999</v>
      </c>
      <c r="F27" s="42">
        <f t="shared" si="5"/>
        <v>22754919.559999999</v>
      </c>
      <c r="G27" s="42">
        <f>SUM(G28:G36)</f>
        <v>25692148.560000002</v>
      </c>
      <c r="H27" s="42">
        <f>SUM(H28:H36)</f>
        <v>21843837.890000001</v>
      </c>
      <c r="I27" s="42">
        <f t="shared" si="5"/>
        <v>20463919.030000001</v>
      </c>
      <c r="J27" s="42">
        <f t="shared" si="5"/>
        <v>27572511.25</v>
      </c>
      <c r="K27" s="42">
        <f t="shared" si="5"/>
        <v>21866660.939999998</v>
      </c>
      <c r="L27" s="42">
        <f t="shared" si="5"/>
        <v>23965547.619999997</v>
      </c>
      <c r="M27" s="42">
        <f t="shared" si="5"/>
        <v>23043063.34</v>
      </c>
      <c r="N27" s="26">
        <f>SUM(N28:N36)</f>
        <v>24084066.07</v>
      </c>
      <c r="O27" s="42">
        <f t="shared" si="5"/>
        <v>39937806.199999996</v>
      </c>
      <c r="P27" s="45">
        <f>SUM(D27:O27)</f>
        <v>277470776.29000002</v>
      </c>
      <c r="Q27" s="42"/>
      <c r="R27" s="5"/>
    </row>
    <row r="28" spans="3:18" x14ac:dyDescent="0.25">
      <c r="C28" s="4" t="s">
        <v>18</v>
      </c>
      <c r="D28" s="22">
        <v>1314202.05</v>
      </c>
      <c r="E28" s="22">
        <v>2368290.46</v>
      </c>
      <c r="F28" s="22">
        <v>1273149.79</v>
      </c>
      <c r="G28" s="22">
        <v>1827962.09</v>
      </c>
      <c r="H28" s="22">
        <v>1272191.98</v>
      </c>
      <c r="I28" s="22">
        <v>1362969.32</v>
      </c>
      <c r="J28" s="22">
        <v>2506435.2200000002</v>
      </c>
      <c r="K28" s="22">
        <v>1601460.76</v>
      </c>
      <c r="L28" s="22">
        <v>1651631.91</v>
      </c>
      <c r="M28" s="22">
        <v>2123610.08</v>
      </c>
      <c r="N28" s="22">
        <v>1851368.32</v>
      </c>
      <c r="O28" s="22">
        <v>3578780.32</v>
      </c>
      <c r="P28" s="43">
        <f>SUM(D28:O28)</f>
        <v>22732052.300000001</v>
      </c>
      <c r="Q28" s="43"/>
      <c r="R28" s="5"/>
    </row>
    <row r="29" spans="3:18" x14ac:dyDescent="0.25">
      <c r="C29" s="4" t="s">
        <v>19</v>
      </c>
      <c r="D29" s="22">
        <v>0</v>
      </c>
      <c r="E29" s="22">
        <v>541738</v>
      </c>
      <c r="F29" s="22">
        <v>90000</v>
      </c>
      <c r="G29" s="22">
        <v>1064796.6000000001</v>
      </c>
      <c r="H29" s="22">
        <v>3687.5</v>
      </c>
      <c r="I29" s="22">
        <v>10761.5</v>
      </c>
      <c r="J29" s="22">
        <v>89511.6</v>
      </c>
      <c r="K29" s="22">
        <v>549880</v>
      </c>
      <c r="L29" s="22">
        <v>64144.800000000003</v>
      </c>
      <c r="M29" s="22">
        <v>97940</v>
      </c>
      <c r="N29" s="22">
        <v>0</v>
      </c>
      <c r="O29" s="22">
        <v>1861727.01</v>
      </c>
      <c r="P29" s="43">
        <f t="shared" ref="P29:P35" si="6">SUM(D29:O29)</f>
        <v>4374187.01</v>
      </c>
      <c r="Q29" s="43"/>
      <c r="R29" s="5"/>
    </row>
    <row r="30" spans="3:18" x14ac:dyDescent="0.25">
      <c r="C30" s="4" t="s">
        <v>20</v>
      </c>
      <c r="D30" s="22">
        <v>501205</v>
      </c>
      <c r="E30" s="22">
        <v>568406</v>
      </c>
      <c r="F30" s="22">
        <v>0</v>
      </c>
      <c r="G30" s="22">
        <v>723840.32</v>
      </c>
      <c r="H30" s="22">
        <v>769629.04</v>
      </c>
      <c r="I30" s="22">
        <v>1464603.02</v>
      </c>
      <c r="J30" s="22">
        <v>551957.68000000005</v>
      </c>
      <c r="K30" s="22">
        <v>802695</v>
      </c>
      <c r="L30" s="22">
        <v>409318.40000000002</v>
      </c>
      <c r="M30" s="22">
        <v>1017362.96</v>
      </c>
      <c r="N30" s="22">
        <v>779862</v>
      </c>
      <c r="O30" s="22">
        <v>1480348.14</v>
      </c>
      <c r="P30" s="43">
        <f t="shared" si="6"/>
        <v>9069227.5600000005</v>
      </c>
      <c r="Q30" s="43"/>
      <c r="R30" s="5"/>
    </row>
    <row r="31" spans="3:18" x14ac:dyDescent="0.25">
      <c r="C31" s="4" t="s">
        <v>21</v>
      </c>
      <c r="D31" s="22">
        <v>2080818.56</v>
      </c>
      <c r="E31" s="22">
        <v>5670227.4400000004</v>
      </c>
      <c r="F31" s="22">
        <v>6403795.1299999999</v>
      </c>
      <c r="G31" s="22">
        <v>8086698.2000000002</v>
      </c>
      <c r="H31" s="22">
        <v>6696916.2000000002</v>
      </c>
      <c r="I31" s="22">
        <v>8544160.3200000003</v>
      </c>
      <c r="J31" s="22">
        <v>6343715.0999999996</v>
      </c>
      <c r="K31" s="22">
        <v>7117063</v>
      </c>
      <c r="L31" s="22">
        <v>9084040.9000000004</v>
      </c>
      <c r="M31" s="22">
        <v>6845536.7000000002</v>
      </c>
      <c r="N31" s="22">
        <v>10078513.26</v>
      </c>
      <c r="O31" s="22">
        <v>9579772.0899999999</v>
      </c>
      <c r="P31" s="43">
        <f t="shared" si="6"/>
        <v>86531256.900000006</v>
      </c>
      <c r="Q31" s="43"/>
      <c r="R31" s="5"/>
    </row>
    <row r="32" spans="3:18" x14ac:dyDescent="0.25">
      <c r="C32" s="4" t="s">
        <v>22</v>
      </c>
      <c r="D32" s="22">
        <v>95285</v>
      </c>
      <c r="E32" s="22">
        <v>38114</v>
      </c>
      <c r="F32" s="22">
        <v>38615.5</v>
      </c>
      <c r="G32" s="22">
        <v>0</v>
      </c>
      <c r="H32" s="22">
        <v>51448</v>
      </c>
      <c r="I32" s="22">
        <v>149615.74</v>
      </c>
      <c r="J32" s="22">
        <v>63831.08</v>
      </c>
      <c r="K32" s="22">
        <v>38999</v>
      </c>
      <c r="L32" s="22">
        <v>0</v>
      </c>
      <c r="M32" s="22">
        <v>57171</v>
      </c>
      <c r="N32" s="22">
        <v>38114</v>
      </c>
      <c r="O32" s="22">
        <v>70802.53</v>
      </c>
      <c r="P32" s="43">
        <f t="shared" si="6"/>
        <v>641995.85000000009</v>
      </c>
      <c r="Q32" s="43"/>
      <c r="R32" s="5"/>
    </row>
    <row r="33" spans="3:18" x14ac:dyDescent="0.25">
      <c r="C33" s="4" t="s">
        <v>23</v>
      </c>
      <c r="D33" s="22">
        <v>0</v>
      </c>
      <c r="E33" s="22">
        <v>39491</v>
      </c>
      <c r="F33" s="22">
        <v>7080</v>
      </c>
      <c r="G33" s="22">
        <v>150874.79999999999</v>
      </c>
      <c r="H33" s="22">
        <v>9363.2999999999993</v>
      </c>
      <c r="I33" s="22">
        <v>116290.09</v>
      </c>
      <c r="J33" s="22">
        <v>69297.97</v>
      </c>
      <c r="K33" s="22">
        <v>180769.51</v>
      </c>
      <c r="L33" s="22">
        <v>10375.27</v>
      </c>
      <c r="M33" s="22">
        <v>158995.60999999999</v>
      </c>
      <c r="N33" s="22">
        <v>24352.84</v>
      </c>
      <c r="O33" s="22">
        <v>251785.75</v>
      </c>
      <c r="P33" s="43">
        <f t="shared" si="6"/>
        <v>1018676.1399999999</v>
      </c>
      <c r="Q33" s="43"/>
      <c r="R33" s="5"/>
    </row>
    <row r="34" spans="3:18" x14ac:dyDescent="0.25">
      <c r="C34" s="4" t="s">
        <v>24</v>
      </c>
      <c r="D34" s="22">
        <v>341320.43</v>
      </c>
      <c r="E34" s="22">
        <v>4207961.91</v>
      </c>
      <c r="F34" s="22">
        <v>7671750.5999999996</v>
      </c>
      <c r="G34" s="22">
        <v>4849974.33</v>
      </c>
      <c r="H34" s="22">
        <v>5430781.46</v>
      </c>
      <c r="I34" s="22">
        <v>1556919.65</v>
      </c>
      <c r="J34" s="22">
        <v>7961337.6699999999</v>
      </c>
      <c r="K34" s="22">
        <v>3672803.4</v>
      </c>
      <c r="L34" s="22">
        <v>3598845.83</v>
      </c>
      <c r="M34" s="22">
        <v>7350239.1799999997</v>
      </c>
      <c r="N34" s="22">
        <v>1650115.35</v>
      </c>
      <c r="O34" s="22">
        <v>7368466.3499999996</v>
      </c>
      <c r="P34" s="43">
        <f>SUM(D34:O34)-328061.69</f>
        <v>55332454.469999999</v>
      </c>
      <c r="Q34" s="43"/>
      <c r="R34" s="5"/>
    </row>
    <row r="35" spans="3:18" x14ac:dyDescent="0.25">
      <c r="C35" s="4" t="s">
        <v>25</v>
      </c>
      <c r="D35" s="22">
        <v>0</v>
      </c>
      <c r="E35" s="22">
        <v>0</v>
      </c>
      <c r="F35" s="22">
        <v>0</v>
      </c>
      <c r="G35" s="22">
        <v>0</v>
      </c>
      <c r="H35" s="22">
        <v>0</v>
      </c>
      <c r="I35" s="22">
        <v>0</v>
      </c>
      <c r="J35" s="22">
        <v>0</v>
      </c>
      <c r="K35" s="22">
        <v>0</v>
      </c>
      <c r="L35" s="22">
        <v>0</v>
      </c>
      <c r="M35" s="22">
        <v>0</v>
      </c>
      <c r="N35" s="22">
        <v>0</v>
      </c>
      <c r="O35" s="22">
        <v>0</v>
      </c>
      <c r="P35" s="43">
        <f t="shared" si="6"/>
        <v>0</v>
      </c>
      <c r="Q35" s="43"/>
      <c r="R35" s="5"/>
    </row>
    <row r="36" spans="3:18" x14ac:dyDescent="0.25">
      <c r="C36" s="4" t="s">
        <v>26</v>
      </c>
      <c r="D36" s="22">
        <v>1231513.93</v>
      </c>
      <c r="E36" s="22">
        <v>7247722.0499999998</v>
      </c>
      <c r="F36" s="22">
        <v>7270528.54</v>
      </c>
      <c r="G36" s="22">
        <v>8988002.2200000007</v>
      </c>
      <c r="H36" s="22">
        <v>7609820.4100000001</v>
      </c>
      <c r="I36" s="22">
        <v>7258599.3899999997</v>
      </c>
      <c r="J36" s="22">
        <v>9986424.9299999997</v>
      </c>
      <c r="K36" s="22">
        <v>7902990.2699999996</v>
      </c>
      <c r="L36" s="22">
        <v>9147190.5099999998</v>
      </c>
      <c r="M36" s="22">
        <v>5392207.8099999996</v>
      </c>
      <c r="N36" s="22">
        <v>9661740.3000000007</v>
      </c>
      <c r="O36" s="22">
        <v>15746124.01</v>
      </c>
      <c r="P36" s="43">
        <f>SUM(D36:O36)</f>
        <v>97442864.36999999</v>
      </c>
      <c r="Q36" s="43"/>
      <c r="R36" s="5"/>
    </row>
    <row r="37" spans="3:18" s="41" customFormat="1" hidden="1" x14ac:dyDescent="0.25">
      <c r="C37" s="2" t="s">
        <v>27</v>
      </c>
      <c r="D37" s="42">
        <f>SUM(D38:D45)</f>
        <v>0</v>
      </c>
      <c r="E37" s="42">
        <f t="shared" ref="E37:O37" si="7">SUM(E38:E45)</f>
        <v>0</v>
      </c>
      <c r="F37" s="42">
        <f t="shared" si="7"/>
        <v>0</v>
      </c>
      <c r="G37" s="42">
        <f t="shared" si="7"/>
        <v>0</v>
      </c>
      <c r="H37" s="42">
        <f t="shared" si="7"/>
        <v>0</v>
      </c>
      <c r="I37" s="42">
        <f t="shared" si="7"/>
        <v>0</v>
      </c>
      <c r="J37" s="42">
        <f t="shared" si="7"/>
        <v>0</v>
      </c>
      <c r="K37" s="42">
        <f t="shared" si="7"/>
        <v>0</v>
      </c>
      <c r="L37" s="42">
        <f t="shared" si="7"/>
        <v>0</v>
      </c>
      <c r="M37" s="42">
        <f t="shared" si="7"/>
        <v>0</v>
      </c>
      <c r="N37" s="42">
        <f t="shared" si="7"/>
        <v>0</v>
      </c>
      <c r="O37" s="42">
        <f t="shared" si="7"/>
        <v>0</v>
      </c>
      <c r="P37" s="42">
        <f t="shared" ref="P37:P52" si="8">SUM(D37:O37)</f>
        <v>0</v>
      </c>
      <c r="Q37" s="42"/>
      <c r="R37" s="3"/>
    </row>
    <row r="38" spans="3:18" hidden="1" x14ac:dyDescent="0.25">
      <c r="C38" s="4" t="s">
        <v>28</v>
      </c>
      <c r="D38" s="22">
        <v>0</v>
      </c>
      <c r="E38" s="22">
        <v>0</v>
      </c>
      <c r="F38" s="22">
        <v>0</v>
      </c>
      <c r="G38" s="22">
        <v>0</v>
      </c>
      <c r="H38" s="22">
        <v>0</v>
      </c>
      <c r="I38" s="22">
        <v>0</v>
      </c>
      <c r="J38" s="22">
        <v>0</v>
      </c>
      <c r="K38" s="22">
        <v>0</v>
      </c>
      <c r="L38" s="22">
        <v>0</v>
      </c>
      <c r="M38" s="22">
        <v>0</v>
      </c>
      <c r="N38" s="22">
        <v>0</v>
      </c>
      <c r="O38" s="22">
        <v>0</v>
      </c>
      <c r="P38" s="43">
        <f t="shared" si="8"/>
        <v>0</v>
      </c>
      <c r="Q38" s="43"/>
      <c r="R38" s="5"/>
    </row>
    <row r="39" spans="3:18" hidden="1" x14ac:dyDescent="0.25">
      <c r="C39" s="4" t="s">
        <v>29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22">
        <v>0</v>
      </c>
      <c r="J39" s="22">
        <v>0</v>
      </c>
      <c r="K39" s="22">
        <v>0</v>
      </c>
      <c r="L39" s="22">
        <v>0</v>
      </c>
      <c r="M39" s="22">
        <v>0</v>
      </c>
      <c r="N39" s="22">
        <v>0</v>
      </c>
      <c r="O39" s="22">
        <v>0</v>
      </c>
      <c r="P39" s="43">
        <f t="shared" si="8"/>
        <v>0</v>
      </c>
      <c r="Q39" s="43"/>
      <c r="R39" s="5"/>
    </row>
    <row r="40" spans="3:18" hidden="1" x14ac:dyDescent="0.25">
      <c r="C40" s="4" t="s">
        <v>30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2">
        <v>0</v>
      </c>
      <c r="J40" s="22">
        <v>0</v>
      </c>
      <c r="K40" s="22">
        <v>0</v>
      </c>
      <c r="L40" s="22">
        <v>0</v>
      </c>
      <c r="M40" s="22">
        <v>0</v>
      </c>
      <c r="N40" s="22">
        <v>0</v>
      </c>
      <c r="O40" s="22">
        <v>0</v>
      </c>
      <c r="P40" s="43">
        <f t="shared" si="8"/>
        <v>0</v>
      </c>
      <c r="Q40" s="43"/>
      <c r="R40" s="5"/>
    </row>
    <row r="41" spans="3:18" hidden="1" x14ac:dyDescent="0.25">
      <c r="C41" s="4" t="s">
        <v>31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22">
        <v>0</v>
      </c>
      <c r="J41" s="22">
        <v>0</v>
      </c>
      <c r="K41" s="22">
        <v>0</v>
      </c>
      <c r="L41" s="22">
        <v>0</v>
      </c>
      <c r="M41" s="22">
        <v>0</v>
      </c>
      <c r="N41" s="22">
        <v>0</v>
      </c>
      <c r="O41" s="22">
        <v>0</v>
      </c>
      <c r="P41" s="43">
        <f t="shared" si="8"/>
        <v>0</v>
      </c>
      <c r="Q41" s="43"/>
      <c r="R41" s="5"/>
    </row>
    <row r="42" spans="3:18" hidden="1" x14ac:dyDescent="0.25">
      <c r="C42" s="4" t="s">
        <v>32</v>
      </c>
      <c r="D42" s="22">
        <v>0</v>
      </c>
      <c r="E42" s="22">
        <v>0</v>
      </c>
      <c r="F42" s="22">
        <v>0</v>
      </c>
      <c r="G42" s="22">
        <v>0</v>
      </c>
      <c r="H42" s="22">
        <v>0</v>
      </c>
      <c r="I42" s="22">
        <v>0</v>
      </c>
      <c r="J42" s="22">
        <v>0</v>
      </c>
      <c r="K42" s="22">
        <v>0</v>
      </c>
      <c r="L42" s="22">
        <v>0</v>
      </c>
      <c r="M42" s="22">
        <v>0</v>
      </c>
      <c r="N42" s="22">
        <v>0</v>
      </c>
      <c r="O42" s="22">
        <v>0</v>
      </c>
      <c r="P42" s="43">
        <f t="shared" si="8"/>
        <v>0</v>
      </c>
      <c r="Q42" s="43"/>
      <c r="R42" s="5"/>
    </row>
    <row r="43" spans="3:18" hidden="1" x14ac:dyDescent="0.25">
      <c r="C43" s="4" t="s">
        <v>33</v>
      </c>
      <c r="D43" s="22">
        <v>0</v>
      </c>
      <c r="E43" s="22">
        <v>0</v>
      </c>
      <c r="F43" s="22">
        <v>0</v>
      </c>
      <c r="G43" s="22">
        <v>0</v>
      </c>
      <c r="H43" s="22">
        <v>0</v>
      </c>
      <c r="I43" s="22">
        <v>0</v>
      </c>
      <c r="J43" s="22">
        <v>0</v>
      </c>
      <c r="K43" s="22">
        <v>0</v>
      </c>
      <c r="L43" s="22">
        <v>0</v>
      </c>
      <c r="M43" s="22">
        <v>0</v>
      </c>
      <c r="N43" s="22">
        <v>0</v>
      </c>
      <c r="O43" s="22">
        <v>0</v>
      </c>
      <c r="P43" s="43">
        <f t="shared" si="8"/>
        <v>0</v>
      </c>
      <c r="Q43" s="43"/>
      <c r="R43" s="5"/>
    </row>
    <row r="44" spans="3:18" hidden="1" x14ac:dyDescent="0.25">
      <c r="C44" s="4" t="s">
        <v>34</v>
      </c>
      <c r="D44" s="22">
        <v>0</v>
      </c>
      <c r="E44" s="22">
        <v>0</v>
      </c>
      <c r="F44" s="22">
        <v>0</v>
      </c>
      <c r="G44" s="22">
        <v>0</v>
      </c>
      <c r="H44" s="22">
        <v>0</v>
      </c>
      <c r="I44" s="22">
        <v>0</v>
      </c>
      <c r="J44" s="22">
        <v>0</v>
      </c>
      <c r="K44" s="22">
        <v>0</v>
      </c>
      <c r="L44" s="22">
        <v>0</v>
      </c>
      <c r="M44" s="22">
        <v>0</v>
      </c>
      <c r="N44" s="22">
        <v>0</v>
      </c>
      <c r="O44" s="22">
        <v>0</v>
      </c>
      <c r="P44" s="43">
        <f t="shared" si="8"/>
        <v>0</v>
      </c>
      <c r="Q44" s="43"/>
      <c r="R44" s="5"/>
    </row>
    <row r="45" spans="3:18" hidden="1" x14ac:dyDescent="0.25">
      <c r="C45" s="4" t="s">
        <v>35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2">
        <v>0</v>
      </c>
      <c r="N45" s="22">
        <v>0</v>
      </c>
      <c r="O45" s="22">
        <v>0</v>
      </c>
      <c r="P45" s="43">
        <f t="shared" si="8"/>
        <v>0</v>
      </c>
      <c r="Q45" s="43"/>
      <c r="R45" s="5"/>
    </row>
    <row r="46" spans="3:18" hidden="1" x14ac:dyDescent="0.25">
      <c r="C46" s="2" t="s">
        <v>36</v>
      </c>
      <c r="D46" s="42">
        <f>SUM(D47:D52)</f>
        <v>0</v>
      </c>
      <c r="E46" s="42">
        <f t="shared" ref="E46:O46" si="9">SUM(E47:E52)</f>
        <v>0</v>
      </c>
      <c r="F46" s="42">
        <f t="shared" si="9"/>
        <v>0</v>
      </c>
      <c r="G46" s="42">
        <f t="shared" si="9"/>
        <v>0</v>
      </c>
      <c r="H46" s="42">
        <f t="shared" si="9"/>
        <v>0</v>
      </c>
      <c r="I46" s="42">
        <f t="shared" si="9"/>
        <v>0</v>
      </c>
      <c r="J46" s="42">
        <f t="shared" si="9"/>
        <v>0</v>
      </c>
      <c r="K46" s="42">
        <f t="shared" si="9"/>
        <v>0</v>
      </c>
      <c r="L46" s="42">
        <f t="shared" si="9"/>
        <v>0</v>
      </c>
      <c r="M46" s="42">
        <f t="shared" si="9"/>
        <v>0</v>
      </c>
      <c r="N46" s="42">
        <f t="shared" si="9"/>
        <v>0</v>
      </c>
      <c r="O46" s="42">
        <f t="shared" si="9"/>
        <v>0</v>
      </c>
      <c r="P46" s="43">
        <f t="shared" si="8"/>
        <v>0</v>
      </c>
      <c r="Q46" s="43"/>
      <c r="R46" s="5"/>
    </row>
    <row r="47" spans="3:18" hidden="1" x14ac:dyDescent="0.25">
      <c r="C47" s="4" t="s">
        <v>37</v>
      </c>
      <c r="D47" s="22">
        <v>0</v>
      </c>
      <c r="E47" s="22">
        <v>0</v>
      </c>
      <c r="F47" s="22">
        <v>0</v>
      </c>
      <c r="G47" s="22">
        <v>0</v>
      </c>
      <c r="H47" s="22">
        <v>0</v>
      </c>
      <c r="I47" s="22">
        <v>0</v>
      </c>
      <c r="J47" s="22">
        <v>0</v>
      </c>
      <c r="K47" s="22">
        <v>0</v>
      </c>
      <c r="L47" s="22">
        <v>0</v>
      </c>
      <c r="M47" s="22">
        <v>0</v>
      </c>
      <c r="N47" s="22">
        <v>0</v>
      </c>
      <c r="O47" s="22">
        <v>0</v>
      </c>
      <c r="P47" s="43">
        <f t="shared" si="8"/>
        <v>0</v>
      </c>
      <c r="Q47" s="43"/>
    </row>
    <row r="48" spans="3:18" hidden="1" x14ac:dyDescent="0.25">
      <c r="C48" s="4" t="s">
        <v>38</v>
      </c>
      <c r="D48" s="22">
        <v>0</v>
      </c>
      <c r="E48" s="22">
        <v>0</v>
      </c>
      <c r="F48" s="22">
        <v>0</v>
      </c>
      <c r="G48" s="22">
        <v>0</v>
      </c>
      <c r="H48" s="22">
        <v>0</v>
      </c>
      <c r="I48" s="22">
        <v>0</v>
      </c>
      <c r="J48" s="22">
        <v>0</v>
      </c>
      <c r="K48" s="22">
        <v>0</v>
      </c>
      <c r="L48" s="22">
        <v>0</v>
      </c>
      <c r="M48" s="22">
        <v>0</v>
      </c>
      <c r="N48" s="22">
        <v>0</v>
      </c>
      <c r="O48" s="22">
        <v>0</v>
      </c>
      <c r="P48" s="43">
        <f t="shared" si="8"/>
        <v>0</v>
      </c>
      <c r="Q48" s="43"/>
    </row>
    <row r="49" spans="3:17" hidden="1" x14ac:dyDescent="0.25">
      <c r="C49" s="4" t="s">
        <v>39</v>
      </c>
      <c r="D49" s="22">
        <v>0</v>
      </c>
      <c r="E49" s="22">
        <v>0</v>
      </c>
      <c r="F49" s="22">
        <v>0</v>
      </c>
      <c r="G49" s="22">
        <v>0</v>
      </c>
      <c r="H49" s="22">
        <v>0</v>
      </c>
      <c r="I49" s="22">
        <v>0</v>
      </c>
      <c r="J49" s="22">
        <v>0</v>
      </c>
      <c r="K49" s="22">
        <v>0</v>
      </c>
      <c r="L49" s="22">
        <v>0</v>
      </c>
      <c r="M49" s="22">
        <v>0</v>
      </c>
      <c r="N49" s="22">
        <v>0</v>
      </c>
      <c r="O49" s="22">
        <v>0</v>
      </c>
      <c r="P49" s="43">
        <f t="shared" si="8"/>
        <v>0</v>
      </c>
      <c r="Q49" s="43"/>
    </row>
    <row r="50" spans="3:17" hidden="1" x14ac:dyDescent="0.25">
      <c r="C50" s="4" t="s">
        <v>40</v>
      </c>
      <c r="D50" s="22">
        <v>0</v>
      </c>
      <c r="E50" s="22">
        <v>0</v>
      </c>
      <c r="F50" s="22">
        <v>0</v>
      </c>
      <c r="G50" s="22">
        <v>0</v>
      </c>
      <c r="H50" s="22">
        <v>0</v>
      </c>
      <c r="I50" s="22">
        <v>0</v>
      </c>
      <c r="J50" s="22">
        <v>0</v>
      </c>
      <c r="K50" s="22">
        <v>0</v>
      </c>
      <c r="L50" s="22">
        <v>0</v>
      </c>
      <c r="M50" s="22">
        <v>0</v>
      </c>
      <c r="N50" s="22">
        <v>0</v>
      </c>
      <c r="O50" s="22">
        <v>0</v>
      </c>
      <c r="P50" s="43">
        <f t="shared" si="8"/>
        <v>0</v>
      </c>
      <c r="Q50" s="43"/>
    </row>
    <row r="51" spans="3:17" hidden="1" x14ac:dyDescent="0.25">
      <c r="C51" s="4" t="s">
        <v>41</v>
      </c>
      <c r="D51" s="22">
        <v>0</v>
      </c>
      <c r="E51" s="22">
        <v>0</v>
      </c>
      <c r="F51" s="22">
        <v>0</v>
      </c>
      <c r="G51" s="22">
        <v>0</v>
      </c>
      <c r="H51" s="22">
        <v>0</v>
      </c>
      <c r="I51" s="22">
        <v>0</v>
      </c>
      <c r="J51" s="22">
        <v>0</v>
      </c>
      <c r="K51" s="22">
        <v>0</v>
      </c>
      <c r="L51" s="22">
        <v>0</v>
      </c>
      <c r="M51" s="22">
        <v>0</v>
      </c>
      <c r="N51" s="22">
        <v>0</v>
      </c>
      <c r="O51" s="22">
        <v>0</v>
      </c>
      <c r="P51" s="43">
        <f t="shared" si="8"/>
        <v>0</v>
      </c>
      <c r="Q51" s="43"/>
    </row>
    <row r="52" spans="3:17" hidden="1" x14ac:dyDescent="0.25">
      <c r="C52" s="4" t="s">
        <v>42</v>
      </c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43">
        <f t="shared" si="8"/>
        <v>0</v>
      </c>
      <c r="Q52" s="43"/>
    </row>
    <row r="53" spans="3:17" x14ac:dyDescent="0.25">
      <c r="C53" s="2" t="s">
        <v>43</v>
      </c>
      <c r="D53" s="42">
        <f>SUM(D54:D62)</f>
        <v>1068865.24</v>
      </c>
      <c r="E53" s="42">
        <f>SUM(E54:E62)</f>
        <v>2295460.2000000002</v>
      </c>
      <c r="F53" s="42">
        <f t="shared" ref="F53:O53" si="10">SUM(F54:F62)</f>
        <v>1458318.81</v>
      </c>
      <c r="G53" s="42">
        <f>SUM(G54:G62)</f>
        <v>966709.1</v>
      </c>
      <c r="H53" s="42">
        <f>SUM(H54:H62)</f>
        <v>2522086</v>
      </c>
      <c r="I53" s="42">
        <f>SUM(I54:I62)</f>
        <v>1110220.8799999999</v>
      </c>
      <c r="J53" s="42">
        <f t="shared" si="10"/>
        <v>8097343.6900000004</v>
      </c>
      <c r="K53" s="42">
        <f t="shared" si="10"/>
        <v>2532681.12</v>
      </c>
      <c r="L53" s="42">
        <f t="shared" si="10"/>
        <v>3841453.0900000003</v>
      </c>
      <c r="M53" s="42">
        <f t="shared" si="10"/>
        <v>3152373.66</v>
      </c>
      <c r="N53" s="42">
        <f>SUM(N54:N62)</f>
        <v>5732167.1799999997</v>
      </c>
      <c r="O53" s="42">
        <f t="shared" si="10"/>
        <v>6361088.290000001</v>
      </c>
      <c r="P53" s="45">
        <f>SUM(D53:O53)</f>
        <v>39138767.260000005</v>
      </c>
      <c r="Q53" s="42"/>
    </row>
    <row r="54" spans="3:17" x14ac:dyDescent="0.25">
      <c r="C54" s="4" t="s">
        <v>44</v>
      </c>
      <c r="D54" s="22">
        <v>153754</v>
      </c>
      <c r="E54" s="22">
        <v>36807.08</v>
      </c>
      <c r="F54" s="22">
        <v>589115</v>
      </c>
      <c r="G54" s="22">
        <v>0</v>
      </c>
      <c r="H54" s="22">
        <v>17929.78</v>
      </c>
      <c r="I54" s="22">
        <v>318806.15000000002</v>
      </c>
      <c r="J54" s="22">
        <v>2448068.75</v>
      </c>
      <c r="K54" s="22">
        <v>588000.01</v>
      </c>
      <c r="L54" s="22">
        <v>38541.629999999997</v>
      </c>
      <c r="M54" s="22">
        <v>149496.54999999999</v>
      </c>
      <c r="N54" s="22">
        <v>1474356.66</v>
      </c>
      <c r="O54" s="22">
        <v>1307292.53</v>
      </c>
      <c r="P54" s="43">
        <f t="shared" ref="P54:P60" si="11">SUM(D54:O54)</f>
        <v>7122168.1400000006</v>
      </c>
      <c r="Q54" s="43"/>
    </row>
    <row r="55" spans="3:17" x14ac:dyDescent="0.25">
      <c r="C55" s="4" t="s">
        <v>45</v>
      </c>
      <c r="D55" s="22">
        <v>0</v>
      </c>
      <c r="E55" s="22">
        <v>101314.8</v>
      </c>
      <c r="F55" s="22">
        <v>0</v>
      </c>
      <c r="G55" s="22">
        <v>0</v>
      </c>
      <c r="H55" s="22">
        <v>20629.62</v>
      </c>
      <c r="I55" s="22">
        <v>230100</v>
      </c>
      <c r="J55" s="22">
        <v>29494.2</v>
      </c>
      <c r="K55" s="22">
        <v>0</v>
      </c>
      <c r="L55" s="22">
        <v>199990.34</v>
      </c>
      <c r="M55" s="22">
        <v>0</v>
      </c>
      <c r="N55" s="22">
        <v>0</v>
      </c>
      <c r="O55" s="22">
        <v>0</v>
      </c>
      <c r="P55" s="43">
        <f t="shared" si="11"/>
        <v>581528.96</v>
      </c>
      <c r="Q55" s="43"/>
    </row>
    <row r="56" spans="3:17" x14ac:dyDescent="0.25">
      <c r="C56" s="4" t="s">
        <v>46</v>
      </c>
      <c r="D56" s="22">
        <v>915111.24</v>
      </c>
      <c r="E56" s="22">
        <v>2086103.12</v>
      </c>
      <c r="F56" s="22">
        <v>869203.81</v>
      </c>
      <c r="G56" s="22">
        <v>856025.1</v>
      </c>
      <c r="H56" s="22">
        <v>2146722.39</v>
      </c>
      <c r="I56" s="22">
        <v>0</v>
      </c>
      <c r="J56" s="22">
        <v>5179319.25</v>
      </c>
      <c r="K56" s="22">
        <v>1466740</v>
      </c>
      <c r="L56" s="22">
        <v>3602921.12</v>
      </c>
      <c r="M56" s="22">
        <v>674176.48</v>
      </c>
      <c r="N56" s="22">
        <v>3103064.88</v>
      </c>
      <c r="O56" s="22">
        <v>4181798.37</v>
      </c>
      <c r="P56" s="43">
        <f t="shared" si="11"/>
        <v>25081185.760000002</v>
      </c>
      <c r="Q56" s="43"/>
    </row>
    <row r="57" spans="3:17" x14ac:dyDescent="0.25">
      <c r="C57" s="4" t="s">
        <v>47</v>
      </c>
      <c r="D57" s="22">
        <v>0</v>
      </c>
      <c r="E57" s="22">
        <v>0</v>
      </c>
      <c r="F57" s="22">
        <v>0</v>
      </c>
      <c r="G57" s="22">
        <v>0</v>
      </c>
      <c r="H57" s="22">
        <v>0</v>
      </c>
      <c r="I57" s="22">
        <v>0</v>
      </c>
      <c r="J57" s="22">
        <v>0</v>
      </c>
      <c r="K57" s="22">
        <v>0</v>
      </c>
      <c r="L57" s="43">
        <v>0</v>
      </c>
      <c r="M57" s="22"/>
      <c r="N57" s="22">
        <v>0</v>
      </c>
      <c r="O57" s="22">
        <v>0</v>
      </c>
      <c r="P57" s="43">
        <f t="shared" si="11"/>
        <v>0</v>
      </c>
      <c r="Q57" s="43"/>
    </row>
    <row r="58" spans="3:17" x14ac:dyDescent="0.25">
      <c r="C58" s="4" t="s">
        <v>48</v>
      </c>
      <c r="D58" s="22">
        <v>0</v>
      </c>
      <c r="E58" s="22">
        <v>71235.199999999997</v>
      </c>
      <c r="F58" s="22">
        <v>0</v>
      </c>
      <c r="G58" s="22">
        <v>110684</v>
      </c>
      <c r="H58" s="22">
        <v>265028</v>
      </c>
      <c r="I58" s="22">
        <v>561314.73</v>
      </c>
      <c r="J58" s="22">
        <v>430912.99</v>
      </c>
      <c r="K58" s="22">
        <v>477941.11</v>
      </c>
      <c r="L58" s="22">
        <v>0</v>
      </c>
      <c r="M58" s="22">
        <v>2328700.63</v>
      </c>
      <c r="N58" s="22">
        <v>1154745.6399999999</v>
      </c>
      <c r="O58" s="22">
        <v>734432.99</v>
      </c>
      <c r="P58" s="43">
        <f t="shared" si="11"/>
        <v>6134995.29</v>
      </c>
      <c r="Q58" s="43"/>
    </row>
    <row r="59" spans="3:17" x14ac:dyDescent="0.25">
      <c r="C59" s="4" t="s">
        <v>49</v>
      </c>
      <c r="D59" s="22">
        <v>0</v>
      </c>
      <c r="E59" s="22">
        <v>0</v>
      </c>
      <c r="F59" s="22">
        <v>0</v>
      </c>
      <c r="G59" s="22">
        <v>0</v>
      </c>
      <c r="H59" s="22">
        <v>71776.210000000006</v>
      </c>
      <c r="I59" s="22">
        <v>0</v>
      </c>
      <c r="J59" s="22">
        <v>9548.5</v>
      </c>
      <c r="K59" s="22">
        <v>0</v>
      </c>
      <c r="L59" s="22">
        <v>0</v>
      </c>
      <c r="M59" s="22"/>
      <c r="N59" s="22">
        <v>0</v>
      </c>
      <c r="O59" s="22">
        <v>137564.4</v>
      </c>
      <c r="P59" s="43">
        <f t="shared" si="11"/>
        <v>218889.11</v>
      </c>
      <c r="Q59" s="43"/>
    </row>
    <row r="60" spans="3:17" x14ac:dyDescent="0.25">
      <c r="C60" s="4" t="s">
        <v>50</v>
      </c>
      <c r="D60" s="22">
        <v>0</v>
      </c>
      <c r="E60" s="22">
        <v>0</v>
      </c>
      <c r="F60" s="22">
        <v>0</v>
      </c>
      <c r="G60" s="22">
        <v>0</v>
      </c>
      <c r="H60" s="22">
        <v>0</v>
      </c>
      <c r="I60" s="22">
        <v>0</v>
      </c>
      <c r="J60" s="22">
        <v>0</v>
      </c>
      <c r="K60" s="22">
        <v>0</v>
      </c>
      <c r="L60" s="22">
        <v>0</v>
      </c>
      <c r="M60" s="22"/>
      <c r="N60" s="22">
        <v>0</v>
      </c>
      <c r="O60" s="22">
        <v>0</v>
      </c>
      <c r="P60" s="43">
        <f t="shared" si="11"/>
        <v>0</v>
      </c>
      <c r="Q60" s="43"/>
    </row>
    <row r="61" spans="3:17" x14ac:dyDescent="0.25">
      <c r="C61" s="4" t="s">
        <v>51</v>
      </c>
      <c r="D61" s="22">
        <v>0</v>
      </c>
      <c r="E61" s="22">
        <v>0</v>
      </c>
      <c r="F61" s="22">
        <v>0</v>
      </c>
      <c r="G61" s="22">
        <v>0</v>
      </c>
      <c r="H61" s="22">
        <v>0</v>
      </c>
      <c r="I61" s="22">
        <v>0</v>
      </c>
      <c r="J61" s="22">
        <v>0</v>
      </c>
      <c r="K61" s="22">
        <v>0</v>
      </c>
      <c r="L61" s="22">
        <v>0</v>
      </c>
      <c r="M61" s="22"/>
      <c r="N61" s="22">
        <v>0</v>
      </c>
      <c r="O61" s="22">
        <v>0</v>
      </c>
      <c r="P61" s="43">
        <f>SUM(D61:O61)</f>
        <v>0</v>
      </c>
      <c r="Q61" s="43"/>
    </row>
    <row r="62" spans="3:17" x14ac:dyDescent="0.25">
      <c r="C62" s="4" t="s">
        <v>52</v>
      </c>
      <c r="D62" s="22">
        <v>0</v>
      </c>
      <c r="E62" s="22">
        <v>0</v>
      </c>
      <c r="F62" s="22">
        <v>0</v>
      </c>
      <c r="G62" s="22">
        <v>0</v>
      </c>
      <c r="H62" s="22">
        <v>0</v>
      </c>
      <c r="I62" s="22">
        <v>0</v>
      </c>
      <c r="J62" s="22">
        <v>0</v>
      </c>
      <c r="K62" s="22">
        <v>0</v>
      </c>
      <c r="L62" s="22">
        <v>0</v>
      </c>
      <c r="M62" s="22"/>
      <c r="N62" s="22">
        <v>0</v>
      </c>
      <c r="O62" s="22">
        <v>0</v>
      </c>
      <c r="P62" s="43">
        <f>SUM(D62:O62)</f>
        <v>0</v>
      </c>
      <c r="Q62" s="43"/>
    </row>
    <row r="63" spans="3:17" x14ac:dyDescent="0.25">
      <c r="C63" s="2" t="s">
        <v>53</v>
      </c>
      <c r="D63" s="22"/>
      <c r="E63" s="22"/>
      <c r="F63" s="22"/>
      <c r="G63" s="22"/>
      <c r="H63" s="22"/>
      <c r="I63" s="22"/>
      <c r="J63" s="22"/>
      <c r="K63" s="43"/>
      <c r="L63" s="43"/>
      <c r="M63" s="43"/>
      <c r="N63" s="43"/>
      <c r="O63" s="43"/>
      <c r="P63" s="43"/>
      <c r="Q63" s="43"/>
    </row>
    <row r="64" spans="3:17" x14ac:dyDescent="0.25">
      <c r="C64" s="4" t="s">
        <v>54</v>
      </c>
      <c r="D64" s="22"/>
      <c r="E64" s="22"/>
      <c r="F64" s="22"/>
      <c r="G64" s="22"/>
      <c r="H64" s="22"/>
      <c r="I64" s="22"/>
      <c r="J64" s="22"/>
      <c r="K64" s="43"/>
      <c r="L64" s="43"/>
      <c r="M64" s="43"/>
      <c r="N64" s="43"/>
      <c r="O64" s="43"/>
      <c r="P64" s="43"/>
      <c r="Q64" s="43"/>
    </row>
    <row r="65" spans="3:17" x14ac:dyDescent="0.25">
      <c r="C65" s="4" t="s">
        <v>55</v>
      </c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</row>
    <row r="66" spans="3:17" x14ac:dyDescent="0.25">
      <c r="C66" s="4" t="s">
        <v>56</v>
      </c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</row>
    <row r="67" spans="3:17" x14ac:dyDescent="0.25">
      <c r="C67" s="4" t="s">
        <v>57</v>
      </c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</row>
    <row r="68" spans="3:17" x14ac:dyDescent="0.25">
      <c r="C68" s="2" t="s">
        <v>58</v>
      </c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</row>
    <row r="69" spans="3:17" x14ac:dyDescent="0.25">
      <c r="C69" s="4" t="s">
        <v>59</v>
      </c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</row>
    <row r="70" spans="3:17" x14ac:dyDescent="0.25">
      <c r="C70" s="4" t="s">
        <v>60</v>
      </c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</row>
    <row r="71" spans="3:17" x14ac:dyDescent="0.25">
      <c r="C71" s="2" t="s">
        <v>61</v>
      </c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</row>
    <row r="72" spans="3:17" x14ac:dyDescent="0.25">
      <c r="C72" s="4" t="s">
        <v>62</v>
      </c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</row>
    <row r="73" spans="3:17" x14ac:dyDescent="0.25">
      <c r="C73" s="4" t="s">
        <v>63</v>
      </c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</row>
    <row r="74" spans="3:17" x14ac:dyDescent="0.25">
      <c r="C74" s="4" t="s">
        <v>64</v>
      </c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</row>
    <row r="75" spans="3:17" x14ac:dyDescent="0.25">
      <c r="C75" s="1" t="s">
        <v>67</v>
      </c>
      <c r="D75" s="45"/>
      <c r="E75" s="45"/>
      <c r="F75" s="45"/>
      <c r="G75" s="45"/>
      <c r="H75" s="45"/>
      <c r="I75" s="45"/>
      <c r="J75" s="45"/>
      <c r="K75" s="45"/>
      <c r="L75" s="45"/>
      <c r="M75" s="45"/>
      <c r="N75" s="45"/>
      <c r="O75" s="45"/>
      <c r="P75" s="45"/>
      <c r="Q75" s="42"/>
    </row>
    <row r="76" spans="3:17" x14ac:dyDescent="0.25">
      <c r="C76" s="2" t="s">
        <v>68</v>
      </c>
      <c r="D76" s="43"/>
      <c r="E76" s="43"/>
      <c r="F76" s="43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</row>
    <row r="77" spans="3:17" x14ac:dyDescent="0.25">
      <c r="C77" s="4" t="s">
        <v>69</v>
      </c>
      <c r="D77" s="43"/>
      <c r="E77" s="43"/>
      <c r="F77" s="43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</row>
    <row r="78" spans="3:17" x14ac:dyDescent="0.25">
      <c r="C78" s="4" t="s">
        <v>70</v>
      </c>
      <c r="D78" s="43"/>
      <c r="E78" s="43"/>
      <c r="F78" s="43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</row>
    <row r="79" spans="3:17" x14ac:dyDescent="0.25">
      <c r="C79" s="2" t="s">
        <v>71</v>
      </c>
      <c r="D79" s="43"/>
      <c r="E79" s="43"/>
      <c r="F79" s="43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</row>
    <row r="80" spans="3:17" x14ac:dyDescent="0.25">
      <c r="C80" s="4" t="s">
        <v>72</v>
      </c>
      <c r="D80" s="43"/>
      <c r="E80" s="43"/>
      <c r="F80" s="43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</row>
    <row r="81" spans="3:17" x14ac:dyDescent="0.25">
      <c r="C81" s="4" t="s">
        <v>73</v>
      </c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</row>
    <row r="82" spans="3:17" x14ac:dyDescent="0.25">
      <c r="C82" s="2" t="s">
        <v>74</v>
      </c>
      <c r="D82" s="43"/>
      <c r="E82" s="43"/>
      <c r="F82" s="43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</row>
    <row r="83" spans="3:17" x14ac:dyDescent="0.25">
      <c r="C83" s="4" t="s">
        <v>75</v>
      </c>
      <c r="D83" s="43"/>
      <c r="E83" s="43"/>
      <c r="F83" s="43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</row>
    <row r="84" spans="3:17" x14ac:dyDescent="0.25">
      <c r="C84" s="8" t="s">
        <v>65</v>
      </c>
      <c r="D84" s="48">
        <f>D11+D17+D27+D37+D46+D53+D63+D68+D71</f>
        <v>60295499.869999997</v>
      </c>
      <c r="E84" s="48">
        <f t="shared" ref="E84:O84" si="12">E11+E17+E27+E37+E46+E53+E63+E68+E71</f>
        <v>74904085.690000013</v>
      </c>
      <c r="F84" s="48">
        <f t="shared" si="12"/>
        <v>102126048.13000001</v>
      </c>
      <c r="G84" s="48">
        <f t="shared" si="12"/>
        <v>81453650.559999987</v>
      </c>
      <c r="H84" s="48">
        <f t="shared" si="12"/>
        <v>76963427.420000002</v>
      </c>
      <c r="I84" s="48">
        <f t="shared" si="12"/>
        <v>77920645.299999982</v>
      </c>
      <c r="J84" s="48">
        <f t="shared" si="12"/>
        <v>93244658.829999998</v>
      </c>
      <c r="K84" s="48">
        <f t="shared" si="12"/>
        <v>77724437.859999999</v>
      </c>
      <c r="L84" s="48">
        <f t="shared" si="12"/>
        <v>105259530.06999999</v>
      </c>
      <c r="M84" s="48">
        <f>M11+M17+M27+M37+M46+M53+M63+M68+M71</f>
        <v>78137053.420000002</v>
      </c>
      <c r="N84" s="48">
        <f>N11+N17+N27+N37+N46+N53+N63+N68+N71</f>
        <v>122989619.74000001</v>
      </c>
      <c r="O84" s="48">
        <f t="shared" si="12"/>
        <v>102398688.66000001</v>
      </c>
      <c r="P84" s="48">
        <f>+P11+P17+P27+P53</f>
        <v>1053417345.55</v>
      </c>
      <c r="Q84" s="42"/>
    </row>
    <row r="85" spans="3:17" x14ac:dyDescent="0.25">
      <c r="D85" s="43"/>
      <c r="E85" s="43"/>
      <c r="F85" s="43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</row>
    <row r="92" spans="3:17" ht="15.75" x14ac:dyDescent="0.25">
      <c r="C92" s="57" t="s">
        <v>108</v>
      </c>
    </row>
    <row r="93" spans="3:17" ht="15.75" x14ac:dyDescent="0.25">
      <c r="C93" s="58" t="s">
        <v>109</v>
      </c>
    </row>
  </sheetData>
  <mergeCells count="5">
    <mergeCell ref="C4:P4"/>
    <mergeCell ref="C5:P5"/>
    <mergeCell ref="C6:P6"/>
    <mergeCell ref="C7:P7"/>
    <mergeCell ref="C3:P3"/>
  </mergeCells>
  <pageMargins left="0.7" right="0.7" top="0.75" bottom="0.75" header="0.3" footer="0.3"/>
  <pageSetup scale="3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P1 Presupuesto Aprobado</vt:lpstr>
      <vt:lpstr>Presupuesto Aprobado-Ejec</vt:lpstr>
      <vt:lpstr>P3 Ejecucion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Persio Ventura</cp:lastModifiedBy>
  <cp:lastPrinted>2024-01-08T14:59:11Z</cp:lastPrinted>
  <dcterms:created xsi:type="dcterms:W3CDTF">2021-07-29T18:58:50Z</dcterms:created>
  <dcterms:modified xsi:type="dcterms:W3CDTF">2024-01-10T18:47:24Z</dcterms:modified>
</cp:coreProperties>
</file>