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1 - Nov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'!$C$1:$R$110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P36" i="3" l="1"/>
  <c r="H34" i="2"/>
  <c r="E88" i="1"/>
  <c r="D88" i="1"/>
  <c r="E31" i="1"/>
  <c r="E71" i="1"/>
  <c r="E68" i="1"/>
  <c r="E63" i="1"/>
  <c r="E53" i="1"/>
  <c r="E45" i="1"/>
  <c r="E37" i="1"/>
  <c r="E27" i="1"/>
  <c r="E17" i="1"/>
  <c r="E11" i="1"/>
  <c r="D11" i="1"/>
  <c r="E10" i="1" l="1"/>
  <c r="E75" i="1"/>
  <c r="P34" i="3"/>
  <c r="P25" i="3"/>
  <c r="K53" i="3" l="1"/>
  <c r="H27" i="3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84" i="3" l="1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E54" i="2" l="1"/>
  <c r="D54" i="2"/>
  <c r="I53" i="3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F28" i="2"/>
  <c r="E38" i="2"/>
  <c r="D72" i="2"/>
  <c r="D69" i="2"/>
  <c r="D64" i="2"/>
  <c r="D38" i="2"/>
  <c r="D28" i="2"/>
  <c r="D18" i="2"/>
  <c r="D12" i="2"/>
  <c r="R39" i="2" l="1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75" i="1" l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I84" i="3" s="1"/>
  <c r="G11" i="3"/>
  <c r="G84" i="3" s="1"/>
  <c r="F11" i="3"/>
  <c r="F84" i="3" s="1"/>
  <c r="E11" i="3"/>
  <c r="D11" i="3"/>
  <c r="D84" i="3" s="1"/>
  <c r="E84" i="3" l="1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L12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E85" i="2" s="1"/>
  <c r="R85" i="2" l="1"/>
  <c r="R11" i="2"/>
  <c r="E11" i="2"/>
  <c r="D11" i="2" l="1"/>
</calcChain>
</file>

<file path=xl/sharedStrings.xml><?xml version="1.0" encoding="utf-8"?>
<sst xmlns="http://schemas.openxmlformats.org/spreadsheetml/2006/main" count="295" uniqueCount="114">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</sst>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16" xfId="0" applyFont="1" applyBorder="1" applyAlignment="1"/>
    <xf numFmtId="0" fontId="0" fillId="0" borderId="17" xfId="0" applyBorder="1"/>
    <xf numFmtId="0" fontId="0" fillId="0" borderId="0" xfId="0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14969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9"/>
  <sheetViews>
    <sheetView showGridLines="0" topLeftCell="C1" workbookViewId="0">
      <selection activeCell="C95" sqref="C95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0" t="s">
        <v>98</v>
      </c>
      <c r="D3" s="61"/>
      <c r="E3" s="61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58" t="s">
        <v>99</v>
      </c>
      <c r="D4" s="59"/>
      <c r="E4" s="5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4" t="s">
        <v>107</v>
      </c>
      <c r="D5" s="65"/>
      <c r="E5" s="6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2" t="s">
        <v>76</v>
      </c>
      <c r="D6" s="63"/>
      <c r="E6" s="6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2" t="s">
        <v>77</v>
      </c>
      <c r="D7" s="63"/>
      <c r="E7" s="6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>
        <f>+E11+E17+E27+E53</f>
        <v>1274654480.6700001</v>
      </c>
      <c r="F10" s="7"/>
    </row>
    <row r="11" spans="2:16" x14ac:dyDescent="0.25">
      <c r="C11" s="29" t="s">
        <v>1</v>
      </c>
      <c r="D11" s="49">
        <f>SUM(D12:D16)</f>
        <v>868967931</v>
      </c>
      <c r="E11" s="49">
        <f>SUM(E12:E16)</f>
        <v>868967931</v>
      </c>
      <c r="F11" s="25"/>
    </row>
    <row r="12" spans="2:16" x14ac:dyDescent="0.25">
      <c r="C12" s="30" t="s">
        <v>2</v>
      </c>
      <c r="D12" s="50">
        <v>695114124.66999996</v>
      </c>
      <c r="E12" s="50">
        <v>695114124.66999996</v>
      </c>
      <c r="F12" s="25"/>
    </row>
    <row r="13" spans="2:16" x14ac:dyDescent="0.25">
      <c r="C13" s="30" t="s">
        <v>3</v>
      </c>
      <c r="D13" s="50">
        <v>76686279</v>
      </c>
      <c r="E13" s="50">
        <v>76686279</v>
      </c>
      <c r="F13" s="25"/>
    </row>
    <row r="14" spans="2:16" x14ac:dyDescent="0.25">
      <c r="C14" s="30" t="s">
        <v>4</v>
      </c>
      <c r="D14" s="50">
        <v>0</v>
      </c>
      <c r="E14" s="50">
        <v>0</v>
      </c>
      <c r="F14" s="25"/>
    </row>
    <row r="15" spans="2:16" x14ac:dyDescent="0.25">
      <c r="C15" s="30" t="s">
        <v>5</v>
      </c>
      <c r="D15" s="50">
        <v>158400</v>
      </c>
      <c r="E15" s="50">
        <v>158400</v>
      </c>
      <c r="F15" s="25"/>
    </row>
    <row r="16" spans="2:16" x14ac:dyDescent="0.25">
      <c r="C16" s="30" t="s">
        <v>6</v>
      </c>
      <c r="D16" s="50">
        <v>97009127.329999998</v>
      </c>
      <c r="E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E17" s="49">
        <f>SUM(E18:E26)</f>
        <v>52173500</v>
      </c>
      <c r="F17" s="25"/>
    </row>
    <row r="18" spans="3:6" x14ac:dyDescent="0.25">
      <c r="C18" s="30" t="s">
        <v>8</v>
      </c>
      <c r="D18" s="50">
        <v>8527740</v>
      </c>
      <c r="E18" s="50">
        <v>8527740</v>
      </c>
      <c r="F18" s="25"/>
    </row>
    <row r="19" spans="3:6" x14ac:dyDescent="0.25">
      <c r="C19" s="30" t="s">
        <v>9</v>
      </c>
      <c r="D19" s="50">
        <v>595000</v>
      </c>
      <c r="E19" s="50">
        <v>595000</v>
      </c>
      <c r="F19" s="25"/>
    </row>
    <row r="20" spans="3:6" x14ac:dyDescent="0.25">
      <c r="C20" s="30" t="s">
        <v>10</v>
      </c>
      <c r="D20" s="50">
        <v>75600</v>
      </c>
      <c r="E20" s="50">
        <v>75600</v>
      </c>
      <c r="F20" s="25"/>
    </row>
    <row r="21" spans="3:6" x14ac:dyDescent="0.25">
      <c r="C21" s="30" t="s">
        <v>11</v>
      </c>
      <c r="D21" s="50">
        <v>1306000</v>
      </c>
      <c r="E21" s="50">
        <v>1306000</v>
      </c>
      <c r="F21" s="25"/>
    </row>
    <row r="22" spans="3:6" x14ac:dyDescent="0.25">
      <c r="C22" s="30" t="s">
        <v>12</v>
      </c>
      <c r="D22" s="50">
        <v>4891800</v>
      </c>
      <c r="E22" s="50">
        <v>4891800</v>
      </c>
      <c r="F22" s="25"/>
    </row>
    <row r="23" spans="3:6" x14ac:dyDescent="0.25">
      <c r="C23" s="30" t="s">
        <v>13</v>
      </c>
      <c r="D23" s="50">
        <v>1650000</v>
      </c>
      <c r="E23" s="50">
        <v>1650000</v>
      </c>
      <c r="F23" s="25"/>
    </row>
    <row r="24" spans="3:6" x14ac:dyDescent="0.25">
      <c r="C24" s="30" t="s">
        <v>14</v>
      </c>
      <c r="D24" s="50">
        <v>24318000</v>
      </c>
      <c r="E24" s="50">
        <v>24318000</v>
      </c>
      <c r="F24" s="25"/>
    </row>
    <row r="25" spans="3:6" x14ac:dyDescent="0.25">
      <c r="C25" s="30" t="s">
        <v>15</v>
      </c>
      <c r="D25" s="50">
        <v>6109360</v>
      </c>
      <c r="E25" s="50">
        <v>6109360</v>
      </c>
      <c r="F25" s="25"/>
    </row>
    <row r="26" spans="3:6" x14ac:dyDescent="0.25">
      <c r="C26" s="30" t="s">
        <v>16</v>
      </c>
      <c r="D26" s="50">
        <v>4700000</v>
      </c>
      <c r="E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E27" s="49">
        <f>SUM(E28:E36)</f>
        <v>307438669.67000002</v>
      </c>
      <c r="F27" s="25"/>
    </row>
    <row r="28" spans="3:6" x14ac:dyDescent="0.25">
      <c r="C28" s="30" t="s">
        <v>18</v>
      </c>
      <c r="D28" s="50">
        <v>16047990</v>
      </c>
      <c r="E28" s="50">
        <v>16047990</v>
      </c>
      <c r="F28" s="25"/>
    </row>
    <row r="29" spans="3:6" x14ac:dyDescent="0.25">
      <c r="C29" s="30" t="s">
        <v>19</v>
      </c>
      <c r="D29" s="50">
        <v>4536552</v>
      </c>
      <c r="E29" s="50">
        <v>4536552</v>
      </c>
      <c r="F29" s="25"/>
    </row>
    <row r="30" spans="3:6" x14ac:dyDescent="0.25">
      <c r="C30" s="30" t="s">
        <v>20</v>
      </c>
      <c r="D30" s="50">
        <v>12612600</v>
      </c>
      <c r="E30" s="50">
        <v>12612600</v>
      </c>
      <c r="F30" s="25"/>
    </row>
    <row r="31" spans="3:6" x14ac:dyDescent="0.25">
      <c r="C31" s="30" t="s">
        <v>21</v>
      </c>
      <c r="D31" s="50">
        <v>101598721</v>
      </c>
      <c r="E31" s="50">
        <f>101598721+9592476.67</f>
        <v>111191197.67</v>
      </c>
      <c r="F31" s="25"/>
    </row>
    <row r="32" spans="3:6" x14ac:dyDescent="0.25">
      <c r="C32" s="30" t="s">
        <v>22</v>
      </c>
      <c r="D32" s="50">
        <v>5147200</v>
      </c>
      <c r="E32" s="50">
        <v>5147200</v>
      </c>
      <c r="F32" s="25"/>
    </row>
    <row r="33" spans="3:6" x14ac:dyDescent="0.25">
      <c r="C33" s="30" t="s">
        <v>23</v>
      </c>
      <c r="D33" s="50">
        <v>7041400</v>
      </c>
      <c r="E33" s="50">
        <v>7041400</v>
      </c>
      <c r="F33" s="25"/>
    </row>
    <row r="34" spans="3:6" x14ac:dyDescent="0.25">
      <c r="C34" s="30" t="s">
        <v>24</v>
      </c>
      <c r="D34" s="50">
        <v>50995330</v>
      </c>
      <c r="E34" s="50">
        <v>50995330</v>
      </c>
      <c r="F34" s="25"/>
    </row>
    <row r="35" spans="3:6" x14ac:dyDescent="0.25">
      <c r="C35" s="30" t="s">
        <v>25</v>
      </c>
      <c r="D35" s="50">
        <v>0</v>
      </c>
      <c r="E35" s="50">
        <v>0</v>
      </c>
      <c r="F35" s="25"/>
    </row>
    <row r="36" spans="3:6" x14ac:dyDescent="0.25">
      <c r="C36" s="30" t="s">
        <v>26</v>
      </c>
      <c r="D36" s="50">
        <v>99866400</v>
      </c>
      <c r="E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E37" s="49">
        <f>SUM(E38:E44)</f>
        <v>0</v>
      </c>
      <c r="F37" s="25"/>
    </row>
    <row r="38" spans="3:6" x14ac:dyDescent="0.25">
      <c r="C38" s="30" t="s">
        <v>28</v>
      </c>
      <c r="D38" s="50"/>
      <c r="E38" s="50"/>
      <c r="F38" s="25"/>
    </row>
    <row r="39" spans="3:6" x14ac:dyDescent="0.25">
      <c r="C39" s="30" t="s">
        <v>29</v>
      </c>
      <c r="D39" s="50"/>
      <c r="E39" s="50"/>
      <c r="F39" s="25"/>
    </row>
    <row r="40" spans="3:6" x14ac:dyDescent="0.25">
      <c r="C40" s="30" t="s">
        <v>30</v>
      </c>
      <c r="D40" s="50"/>
      <c r="E40" s="50"/>
      <c r="F40" s="25"/>
    </row>
    <row r="41" spans="3:6" x14ac:dyDescent="0.25">
      <c r="C41" s="30" t="s">
        <v>31</v>
      </c>
      <c r="D41" s="50"/>
      <c r="E41" s="50"/>
      <c r="F41" s="25"/>
    </row>
    <row r="42" spans="3:6" x14ac:dyDescent="0.25">
      <c r="C42" s="30" t="s">
        <v>32</v>
      </c>
      <c r="D42" s="50"/>
      <c r="E42" s="50"/>
      <c r="F42" s="25"/>
    </row>
    <row r="43" spans="3:6" x14ac:dyDescent="0.25">
      <c r="C43" s="30" t="s">
        <v>34</v>
      </c>
      <c r="D43" s="50"/>
      <c r="E43" s="50"/>
      <c r="F43" s="25"/>
    </row>
    <row r="44" spans="3:6" x14ac:dyDescent="0.25">
      <c r="C44" s="30" t="s">
        <v>35</v>
      </c>
      <c r="D44" s="50"/>
      <c r="E44" s="50"/>
      <c r="F44" s="25"/>
    </row>
    <row r="45" spans="3:6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x14ac:dyDescent="0.25">
      <c r="C46" s="30" t="s">
        <v>37</v>
      </c>
      <c r="D46" s="50"/>
      <c r="E46" s="50"/>
      <c r="F46" s="25"/>
    </row>
    <row r="47" spans="3:6" x14ac:dyDescent="0.25">
      <c r="C47" s="30" t="s">
        <v>38</v>
      </c>
      <c r="D47" s="50"/>
      <c r="E47" s="50"/>
      <c r="F47" s="25"/>
    </row>
    <row r="48" spans="3:6" x14ac:dyDescent="0.25">
      <c r="C48" s="30" t="s">
        <v>39</v>
      </c>
      <c r="D48" s="50"/>
      <c r="E48" s="50"/>
      <c r="F48" s="25"/>
    </row>
    <row r="49" spans="3:6" x14ac:dyDescent="0.25">
      <c r="C49" s="30" t="s">
        <v>40</v>
      </c>
      <c r="D49" s="50"/>
      <c r="E49" s="50"/>
      <c r="F49" s="25"/>
    </row>
    <row r="50" spans="3:6" x14ac:dyDescent="0.25">
      <c r="C50" s="30" t="s">
        <v>100</v>
      </c>
      <c r="D50" s="50"/>
      <c r="E50" s="50"/>
      <c r="F50" s="25"/>
    </row>
    <row r="51" spans="3:6" x14ac:dyDescent="0.25">
      <c r="C51" s="30" t="s">
        <v>41</v>
      </c>
      <c r="D51" s="50"/>
      <c r="E51" s="50"/>
      <c r="F51" s="25"/>
    </row>
    <row r="52" spans="3:6" x14ac:dyDescent="0.25">
      <c r="C52" s="30" t="s">
        <v>42</v>
      </c>
      <c r="D52" s="50"/>
      <c r="E52" s="50"/>
      <c r="F52" s="25"/>
    </row>
    <row r="53" spans="3:6" x14ac:dyDescent="0.25">
      <c r="C53" s="29" t="s">
        <v>43</v>
      </c>
      <c r="D53" s="49">
        <f>SUM(D54:D62)</f>
        <v>46074380</v>
      </c>
      <c r="E53" s="49">
        <f>SUM(E54:E62)</f>
        <v>46074380</v>
      </c>
      <c r="F53" s="25"/>
    </row>
    <row r="54" spans="3:6" x14ac:dyDescent="0.25">
      <c r="C54" s="30" t="s">
        <v>44</v>
      </c>
      <c r="D54" s="50">
        <v>8130000</v>
      </c>
      <c r="E54" s="50">
        <v>8130000</v>
      </c>
      <c r="F54" s="25"/>
    </row>
    <row r="55" spans="3:6" x14ac:dyDescent="0.25">
      <c r="C55" s="30" t="s">
        <v>101</v>
      </c>
      <c r="D55" s="50">
        <v>866180</v>
      </c>
      <c r="E55" s="50">
        <v>866180</v>
      </c>
      <c r="F55" s="25"/>
    </row>
    <row r="56" spans="3:6" x14ac:dyDescent="0.25">
      <c r="C56" s="30" t="s">
        <v>46</v>
      </c>
      <c r="D56" s="50">
        <v>26613200</v>
      </c>
      <c r="E56" s="50">
        <v>26613200</v>
      </c>
      <c r="F56" s="25"/>
    </row>
    <row r="57" spans="3:6" x14ac:dyDescent="0.25">
      <c r="C57" s="30" t="s">
        <v>47</v>
      </c>
      <c r="D57" s="50">
        <v>0</v>
      </c>
      <c r="E57" s="50">
        <v>0</v>
      </c>
      <c r="F57" s="25"/>
    </row>
    <row r="58" spans="3:6" x14ac:dyDescent="0.25">
      <c r="C58" s="30" t="s">
        <v>48</v>
      </c>
      <c r="D58" s="50">
        <v>6805000</v>
      </c>
      <c r="E58" s="50">
        <v>6805000</v>
      </c>
      <c r="F58" s="25"/>
    </row>
    <row r="59" spans="3:6" x14ac:dyDescent="0.25">
      <c r="C59" s="30" t="s">
        <v>49</v>
      </c>
      <c r="D59" s="50">
        <v>810000</v>
      </c>
      <c r="E59" s="50">
        <v>810000</v>
      </c>
      <c r="F59" s="25"/>
    </row>
    <row r="60" spans="3:6" x14ac:dyDescent="0.25">
      <c r="C60" s="30" t="s">
        <v>102</v>
      </c>
      <c r="D60" s="50">
        <v>0</v>
      </c>
      <c r="E60" s="50">
        <v>0</v>
      </c>
      <c r="F60" s="25"/>
    </row>
    <row r="61" spans="3:6" x14ac:dyDescent="0.25">
      <c r="C61" s="30" t="s">
        <v>51</v>
      </c>
      <c r="D61" s="50">
        <v>1150000</v>
      </c>
      <c r="E61" s="50">
        <v>1150000</v>
      </c>
      <c r="F61" s="25"/>
    </row>
    <row r="62" spans="3:6" x14ac:dyDescent="0.25">
      <c r="C62" s="30" t="s">
        <v>52</v>
      </c>
      <c r="D62" s="50">
        <v>1700000</v>
      </c>
      <c r="E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x14ac:dyDescent="0.25">
      <c r="C64" s="30" t="s">
        <v>54</v>
      </c>
      <c r="D64" s="50">
        <v>0</v>
      </c>
      <c r="E64" s="50">
        <v>0</v>
      </c>
      <c r="F64" s="25"/>
    </row>
    <row r="65" spans="3:6" x14ac:dyDescent="0.25">
      <c r="C65" s="30" t="s">
        <v>55</v>
      </c>
      <c r="D65" s="50"/>
      <c r="E65" s="50"/>
      <c r="F65" s="25"/>
    </row>
    <row r="66" spans="3:6" x14ac:dyDescent="0.25">
      <c r="C66" s="30" t="s">
        <v>56</v>
      </c>
      <c r="D66" s="50"/>
      <c r="E66" s="50"/>
      <c r="F66" s="25"/>
    </row>
    <row r="67" spans="3:6" x14ac:dyDescent="0.25">
      <c r="C67" s="30" t="s">
        <v>57</v>
      </c>
      <c r="D67" s="50"/>
      <c r="E67" s="50"/>
      <c r="F67" s="25"/>
    </row>
    <row r="68" spans="3:6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x14ac:dyDescent="0.25">
      <c r="C69" s="30" t="s">
        <v>59</v>
      </c>
      <c r="D69" s="50"/>
      <c r="E69" s="50"/>
      <c r="F69" s="25"/>
    </row>
    <row r="70" spans="3:6" x14ac:dyDescent="0.25">
      <c r="C70" s="30" t="s">
        <v>60</v>
      </c>
      <c r="D70" s="50"/>
      <c r="E70" s="50"/>
      <c r="F70" s="25"/>
    </row>
    <row r="71" spans="3:6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x14ac:dyDescent="0.25">
      <c r="C72" s="30" t="s">
        <v>62</v>
      </c>
      <c r="D72" s="50"/>
      <c r="E72" s="50"/>
      <c r="F72" s="25"/>
    </row>
    <row r="73" spans="3:6" x14ac:dyDescent="0.25">
      <c r="C73" s="30" t="s">
        <v>63</v>
      </c>
      <c r="D73" s="50"/>
      <c r="E73" s="50"/>
      <c r="F73" s="25"/>
    </row>
    <row r="74" spans="3:6" x14ac:dyDescent="0.25">
      <c r="C74" s="30" t="s">
        <v>64</v>
      </c>
      <c r="D74" s="50"/>
      <c r="E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51">
        <f>E11+E17+E27+E37+E45+E53+E63+E68+E71</f>
        <v>1274654480.6700001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>
        <f>E75+E86</f>
        <v>1274654480.6700001</v>
      </c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8" spans="3:3" ht="15.75" x14ac:dyDescent="0.25">
      <c r="C98" s="56" t="s">
        <v>108</v>
      </c>
    </row>
    <row r="99" spans="3:3" ht="15.75" x14ac:dyDescent="0.25">
      <c r="C99" s="57" t="s">
        <v>109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03"/>
  <sheetViews>
    <sheetView showGridLines="0" tabSelected="1" topLeftCell="C85" workbookViewId="0">
      <selection activeCell="C101" sqref="C101:C10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6.85546875" customWidth="1"/>
    <col min="5" max="5" width="13.570312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6" width="15.140625" bestFit="1" customWidth="1"/>
    <col min="17" max="17" width="11.5703125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60" t="s">
        <v>98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3:21" ht="21" customHeight="1" x14ac:dyDescent="0.25">
      <c r="C4" s="58" t="s">
        <v>99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3:21" ht="15.75" x14ac:dyDescent="0.25">
      <c r="C5" s="64" t="s">
        <v>107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3:21" ht="15.75" customHeight="1" x14ac:dyDescent="0.25">
      <c r="C6" s="62" t="s">
        <v>92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3:21" ht="15.75" customHeight="1" x14ac:dyDescent="0.25">
      <c r="C7" s="63" t="s">
        <v>77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78" t="s">
        <v>66</v>
      </c>
      <c r="D9" s="79" t="s">
        <v>94</v>
      </c>
      <c r="E9" s="79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21" x14ac:dyDescent="0.25">
      <c r="C10" s="78"/>
      <c r="D10" s="80"/>
      <c r="E10" s="80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76963427.420000002</v>
      </c>
      <c r="K11" s="42">
        <f t="shared" si="0"/>
        <v>77920645.299999982</v>
      </c>
      <c r="L11" s="42">
        <f t="shared" si="0"/>
        <v>93244658.829999998</v>
      </c>
      <c r="M11" s="42">
        <f>+M12+M18+M28+M54</f>
        <v>77724437.859999999</v>
      </c>
      <c r="N11" s="42">
        <f t="shared" ref="N11" si="1">+N12+N18+N28+N54</f>
        <v>105259530.06999999</v>
      </c>
      <c r="O11" s="42">
        <f t="shared" ref="O11" si="2">+O12+O18+O28+O54</f>
        <v>78137053.420000002</v>
      </c>
      <c r="P11" s="42">
        <f t="shared" ref="P11" si="3">+P12+P18+P28+P54</f>
        <v>122989619.74000001</v>
      </c>
      <c r="Q11" s="42">
        <f t="shared" ref="Q11" si="4">+Q12+Q18+Q28+Q54</f>
        <v>0</v>
      </c>
      <c r="R11" s="45">
        <f>SUM(F11:Q11)</f>
        <v>951018656.88999999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50628244.280000001</v>
      </c>
      <c r="K12" s="42">
        <f t="shared" si="5"/>
        <v>50439648.349999994</v>
      </c>
      <c r="L12" s="42">
        <f t="shared" si="5"/>
        <v>49512973.689999998</v>
      </c>
      <c r="M12" s="42">
        <f t="shared" ref="M12" si="6">SUM(M13:M17)</f>
        <v>49967823.279999994</v>
      </c>
      <c r="N12" s="42">
        <f t="shared" ref="N12" si="7">SUM(N13:N17)</f>
        <v>72406200.530000001</v>
      </c>
      <c r="O12" s="42">
        <f t="shared" ref="O12" si="8">SUM(O13:O17)</f>
        <v>49295622.210000001</v>
      </c>
      <c r="P12" s="42">
        <f>SUM(P13:P17)</f>
        <v>89463244.909999996</v>
      </c>
      <c r="Q12" s="42">
        <f t="shared" ref="Q12" si="9">SUM(Q13:Q17)</f>
        <v>0</v>
      </c>
      <c r="R12" s="45">
        <f>SUM(F12:Q12)</f>
        <v>636691244.83000004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43182386.369999997</v>
      </c>
      <c r="J13" s="22">
        <f>+'P3 Ejecucion '!H12</f>
        <v>43561091.359999999</v>
      </c>
      <c r="K13" s="22">
        <f>+'P3 Ejecucion '!I12</f>
        <v>43292273.109999999</v>
      </c>
      <c r="L13" s="22">
        <f>+'P3 Ejecucion '!J12</f>
        <v>42504092.890000001</v>
      </c>
      <c r="M13" s="22">
        <f>+'P3 Ejecucion '!K12</f>
        <v>42975440.149999999</v>
      </c>
      <c r="N13" s="22">
        <f>+'P3 Ejecucion '!L12</f>
        <v>43301228.280000001</v>
      </c>
      <c r="O13" s="22">
        <f>+'P3 Ejecucion '!M12</f>
        <v>42427691.579999998</v>
      </c>
      <c r="P13" s="22">
        <f>+'P3 Ejecucion '!N12</f>
        <v>82654109.530000001</v>
      </c>
      <c r="Q13" s="22">
        <f>+'P3 Ejecucion '!O12</f>
        <v>0</v>
      </c>
      <c r="R13" s="43">
        <f>SUM(F13:Q13)</f>
        <v>514695703.73000002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759371.66</v>
      </c>
      <c r="J14" s="22">
        <f>+'P3 Ejecucion '!H13</f>
        <v>574575</v>
      </c>
      <c r="K14" s="22">
        <f>+'P3 Ejecucion '!I13</f>
        <v>663793.30000000005</v>
      </c>
      <c r="L14" s="22">
        <f>+'P3 Ejecucion '!J13</f>
        <v>648300</v>
      </c>
      <c r="M14" s="22">
        <f>+'P3 Ejecucion '!K13</f>
        <v>630136.66</v>
      </c>
      <c r="N14" s="22">
        <f>+'P3 Ejecucion '!L13</f>
        <v>22765432.09</v>
      </c>
      <c r="O14" s="22">
        <f>+'P3 Ejecucion '!M13</f>
        <v>609793.31999999995</v>
      </c>
      <c r="P14" s="22">
        <f>+'P3 Ejecucion '!N13</f>
        <v>585900</v>
      </c>
      <c r="Q14" s="22">
        <f>+'P3 Ejecucion '!O13</f>
        <v>0</v>
      </c>
      <c r="R14" s="43">
        <f t="shared" ref="R14:R17" si="10">SUM(F14:Q14)</f>
        <v>51416313.059999995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6466416.7999999998</v>
      </c>
      <c r="J17" s="22">
        <f>+'P3 Ejecucion '!H16</f>
        <v>6492577.9199999999</v>
      </c>
      <c r="K17" s="22">
        <f>+'P3 Ejecucion '!I16</f>
        <v>6483581.9400000004</v>
      </c>
      <c r="L17" s="22">
        <f>+'P3 Ejecucion '!J16</f>
        <v>6360580.7999999998</v>
      </c>
      <c r="M17" s="22">
        <f>+'P3 Ejecucion '!K16</f>
        <v>6362246.4699999997</v>
      </c>
      <c r="N17" s="22">
        <f>+'P3 Ejecucion '!L16</f>
        <v>6339540.1600000001</v>
      </c>
      <c r="O17" s="22">
        <f>+'P3 Ejecucion '!M16</f>
        <v>6258137.3099999996</v>
      </c>
      <c r="P17" s="22">
        <f>+'P3 Ejecucion '!N16</f>
        <v>6223235.3799999999</v>
      </c>
      <c r="Q17" s="22">
        <f>+'P3 Ejecucion '!O16</f>
        <v>0</v>
      </c>
      <c r="R17" s="43">
        <f t="shared" si="10"/>
        <v>70579228.039999992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1969259.25</v>
      </c>
      <c r="K18" s="26">
        <f t="shared" si="11"/>
        <v>5906857.0399999991</v>
      </c>
      <c r="L18" s="26">
        <f t="shared" si="11"/>
        <v>8061830.2000000002</v>
      </c>
      <c r="M18" s="26">
        <f t="shared" ref="M18" si="12">SUM(M19:M27)</f>
        <v>3357272.52</v>
      </c>
      <c r="N18" s="26">
        <f t="shared" ref="N18" si="13">SUM(N19:N27)</f>
        <v>5046328.83</v>
      </c>
      <c r="O18" s="26">
        <f t="shared" ref="O18" si="14">SUM(O19:O27)</f>
        <v>2645994.21</v>
      </c>
      <c r="P18" s="26">
        <f t="shared" ref="P18" si="15">SUM(P19:P27)</f>
        <v>3710141.58</v>
      </c>
      <c r="Q18" s="26">
        <f t="shared" ref="Q18" si="16">SUM(Q19:Q27)</f>
        <v>0</v>
      </c>
      <c r="R18" s="26">
        <f>SUM(F18:Q18)</f>
        <v>44016763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417024.58</v>
      </c>
      <c r="J19" s="22">
        <f>+'P3 Ejecucion '!H18</f>
        <v>387200.71</v>
      </c>
      <c r="K19" s="22">
        <f>+'P3 Ejecucion '!I18</f>
        <v>994022.92</v>
      </c>
      <c r="L19" s="22">
        <f>+'P3 Ejecucion '!J18</f>
        <v>755729.06</v>
      </c>
      <c r="M19" s="22">
        <f>+'P3 Ejecucion '!K18</f>
        <v>602134.61</v>
      </c>
      <c r="N19" s="22">
        <f>+'P3 Ejecucion '!L18</f>
        <v>611663</v>
      </c>
      <c r="O19" s="22">
        <f>+'P3 Ejecucion '!M18</f>
        <v>399583.51</v>
      </c>
      <c r="P19" s="22">
        <f>+'P3 Ejecucion '!N18</f>
        <v>811909.86</v>
      </c>
      <c r="Q19" s="22">
        <f>+'P3 Ejecucion '!O18</f>
        <v>0</v>
      </c>
      <c r="R19" s="43">
        <f>SUM(F19:Q19)</f>
        <v>7591109.2300000004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1225280</v>
      </c>
      <c r="J20" s="22">
        <f>+'P3 Ejecucion '!H19</f>
        <v>0</v>
      </c>
      <c r="K20" s="22">
        <f>+'P3 Ejecucion '!I19</f>
        <v>139830</v>
      </c>
      <c r="L20" s="22">
        <f>+'P3 Ejecucion '!J19</f>
        <v>1648820</v>
      </c>
      <c r="M20" s="22">
        <f>+'P3 Ejecucion '!K19</f>
        <v>227740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3310670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3850.98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3850.98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32568</v>
      </c>
      <c r="J22" s="22">
        <f>+'P3 Ejecucion '!H21</f>
        <v>144628.07999999999</v>
      </c>
      <c r="K22" s="22">
        <f>+'P3 Ejecucion '!I21</f>
        <v>127200</v>
      </c>
      <c r="L22" s="22">
        <f>+'P3 Ejecucion '!J21</f>
        <v>256962.65</v>
      </c>
      <c r="M22" s="22">
        <f>+'P3 Ejecucion '!K21</f>
        <v>0</v>
      </c>
      <c r="N22" s="22">
        <f>+'P3 Ejecucion '!L21</f>
        <v>0</v>
      </c>
      <c r="O22" s="22">
        <f>+'P3 Ejecucion '!M21</f>
        <v>16284</v>
      </c>
      <c r="P22" s="22">
        <f>+'P3 Ejecucion '!N21</f>
        <v>202500</v>
      </c>
      <c r="Q22" s="22">
        <f>+'P3 Ejecucion '!O21</f>
        <v>0</v>
      </c>
      <c r="R22" s="43">
        <f>SUM(F22:Q22)</f>
        <v>1419858.88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455480</v>
      </c>
      <c r="J23" s="22">
        <f>+'P3 Ejecucion '!H22</f>
        <v>227740</v>
      </c>
      <c r="K23" s="22">
        <f>+'P3 Ejecucion '!I22</f>
        <v>1531790</v>
      </c>
      <c r="L23" s="22">
        <f>+'P3 Ejecucion '!J22</f>
        <v>362827.04</v>
      </c>
      <c r="M23" s="22">
        <f>+'P3 Ejecucion '!K22</f>
        <v>0</v>
      </c>
      <c r="N23" s="22">
        <f>+'P3 Ejecucion '!L22</f>
        <v>220660</v>
      </c>
      <c r="O23" s="22">
        <f>+'P3 Ejecucion '!M22</f>
        <v>227740</v>
      </c>
      <c r="P23" s="22">
        <f>+'P3 Ejecucion '!N22</f>
        <v>224790</v>
      </c>
      <c r="Q23" s="22">
        <f>+'P3 Ejecucion '!O22</f>
        <v>0</v>
      </c>
      <c r="R23" s="43">
        <f t="shared" si="17"/>
        <v>3300026.18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101873.29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1415688.05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1732364.49</v>
      </c>
      <c r="J25" s="22">
        <f>+'P3 Ejecucion '!H24</f>
        <v>1124590.46</v>
      </c>
      <c r="K25" s="22">
        <f>+'P3 Ejecucion '!I24</f>
        <v>1979556.22</v>
      </c>
      <c r="L25" s="22">
        <f>+'P3 Ejecucion '!J24</f>
        <v>4241614.1399999997</v>
      </c>
      <c r="M25" s="22">
        <f>+'P3 Ejecucion '!K24</f>
        <v>2097817.91</v>
      </c>
      <c r="N25" s="22">
        <f>+'P3 Ejecucion '!L24</f>
        <v>3409625.83</v>
      </c>
      <c r="O25" s="22">
        <f>+'P3 Ejecucion '!M24</f>
        <v>1738537.7</v>
      </c>
      <c r="P25" s="22">
        <f>+'P3 Ejecucion '!N24</f>
        <v>1998311.04</v>
      </c>
      <c r="Q25" s="22">
        <f>+'P3 Ejecucion '!O24</f>
        <v>0</v>
      </c>
      <c r="R25" s="43">
        <f t="shared" si="17"/>
        <v>21202993.669999998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523901</v>
      </c>
      <c r="J26" s="22">
        <f>+'P3 Ejecucion '!H25</f>
        <v>85100</v>
      </c>
      <c r="K26" s="22">
        <f>+'P3 Ejecucion '!I25</f>
        <v>219149.6</v>
      </c>
      <c r="L26" s="22">
        <f>+'P3 Ejecucion '!J25</f>
        <v>679653.04</v>
      </c>
      <c r="M26" s="22">
        <f>+'P3 Ejecucion '!K25</f>
        <v>429580</v>
      </c>
      <c r="N26" s="22">
        <f>+'P3 Ejecucion '!L25</f>
        <v>804380</v>
      </c>
      <c r="O26" s="22">
        <f>+'P3 Ejecucion '!M25</f>
        <v>263849</v>
      </c>
      <c r="P26" s="22">
        <f>+'P3 Ejecucion '!N25</f>
        <v>341296.68</v>
      </c>
      <c r="Q26" s="22">
        <f>+'P3 Ejecucion '!O25</f>
        <v>0</v>
      </c>
      <c r="R26" s="43">
        <f t="shared" si="17"/>
        <v>3712567.72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915308.3</v>
      </c>
      <c r="L27" s="22">
        <f>+'P3 Ejecucion '!J26</f>
        <v>10500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131334</v>
      </c>
      <c r="Q27" s="22">
        <f>+'P3 Ejecucion '!O26</f>
        <v>0</v>
      </c>
      <c r="R27" s="43">
        <f t="shared" si="17"/>
        <v>2059998.29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21843837.890000001</v>
      </c>
      <c r="K28" s="42">
        <f t="shared" si="18"/>
        <v>20463919.030000001</v>
      </c>
      <c r="L28" s="42">
        <f t="shared" si="18"/>
        <v>27572511.25</v>
      </c>
      <c r="M28" s="42">
        <f t="shared" si="18"/>
        <v>21866660.939999998</v>
      </c>
      <c r="N28" s="42">
        <f t="shared" si="18"/>
        <v>23965547.619999997</v>
      </c>
      <c r="O28" s="42">
        <f t="shared" si="18"/>
        <v>23043063.34</v>
      </c>
      <c r="P28" s="42">
        <f t="shared" si="18"/>
        <v>24084066.07</v>
      </c>
      <c r="Q28" s="42">
        <f t="shared" si="18"/>
        <v>0</v>
      </c>
      <c r="R28" s="45">
        <f>SUM(F28:Q28)</f>
        <v>237532970.09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1827962.09</v>
      </c>
      <c r="J29" s="22">
        <f>+'P3 Ejecucion '!H28</f>
        <v>1272191.98</v>
      </c>
      <c r="K29" s="22">
        <f>+'P3 Ejecucion '!I28</f>
        <v>1362969.32</v>
      </c>
      <c r="L29" s="22">
        <f>+'P3 Ejecucion '!J28</f>
        <v>2506435.2200000002</v>
      </c>
      <c r="M29" s="22">
        <f>+'P3 Ejecucion '!K28</f>
        <v>1601460.76</v>
      </c>
      <c r="N29" s="22">
        <f>+'P3 Ejecucion '!L28</f>
        <v>1651631.91</v>
      </c>
      <c r="O29" s="22">
        <f>+'P3 Ejecucion '!M28</f>
        <v>2123610.08</v>
      </c>
      <c r="P29" s="22">
        <f>+'P3 Ejecucion '!N28</f>
        <v>1851368.32</v>
      </c>
      <c r="Q29" s="22">
        <f>+'P3 Ejecucion '!O28</f>
        <v>0</v>
      </c>
      <c r="R29" s="43">
        <f>SUM(F29:Q29)</f>
        <v>19153271.98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1064796.6000000001</v>
      </c>
      <c r="J30" s="22">
        <f>+'P3 Ejecucion '!H29</f>
        <v>3687.5</v>
      </c>
      <c r="K30" s="22">
        <f>+'P3 Ejecucion '!I29</f>
        <v>10761.5</v>
      </c>
      <c r="L30" s="22">
        <f>+'P3 Ejecucion '!J29</f>
        <v>89511.6</v>
      </c>
      <c r="M30" s="22">
        <f>+'P3 Ejecucion '!K29</f>
        <v>549880</v>
      </c>
      <c r="N30" s="22">
        <f>+'P3 Ejecucion '!L29</f>
        <v>64144.800000000003</v>
      </c>
      <c r="O30" s="22">
        <f>+'P3 Ejecucion '!M29</f>
        <v>97940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2512460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723840.32</v>
      </c>
      <c r="J31" s="22">
        <f>+'P3 Ejecucion '!H30</f>
        <v>769629.04</v>
      </c>
      <c r="K31" s="22">
        <f>+'P3 Ejecucion '!I30</f>
        <v>1464603.02</v>
      </c>
      <c r="L31" s="22">
        <f>+'P3 Ejecucion '!J30</f>
        <v>551957.68000000005</v>
      </c>
      <c r="M31" s="22">
        <f>+'P3 Ejecucion '!K30</f>
        <v>802695</v>
      </c>
      <c r="N31" s="22">
        <f>+'P3 Ejecucion '!L30</f>
        <v>409318.40000000002</v>
      </c>
      <c r="O31" s="22">
        <f>+'P3 Ejecucion '!M30</f>
        <v>1017362.96</v>
      </c>
      <c r="P31" s="22">
        <f>+'P3 Ejecucion '!N30</f>
        <v>779862</v>
      </c>
      <c r="Q31" s="22">
        <f>+'P3 Ejecucion '!O30</f>
        <v>0</v>
      </c>
      <c r="R31" s="43">
        <f t="shared" si="19"/>
        <v>7588879.4199999999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8086698.2000000002</v>
      </c>
      <c r="J32" s="22">
        <f>+'P3 Ejecucion '!H31</f>
        <v>6696916.2000000002</v>
      </c>
      <c r="K32" s="22">
        <f>+'P3 Ejecucion '!I31</f>
        <v>8544160.3200000003</v>
      </c>
      <c r="L32" s="22">
        <f>+'P3 Ejecucion '!J31</f>
        <v>6343715.0999999996</v>
      </c>
      <c r="M32" s="22">
        <f>+'P3 Ejecucion '!K31</f>
        <v>7117063</v>
      </c>
      <c r="N32" s="22">
        <f>+'P3 Ejecucion '!L31</f>
        <v>9084040.9000000004</v>
      </c>
      <c r="O32" s="22">
        <f>+'P3 Ejecucion '!M31</f>
        <v>6845536.7000000002</v>
      </c>
      <c r="P32" s="22">
        <f>+'P3 Ejecucion '!N31</f>
        <v>10078513.26</v>
      </c>
      <c r="Q32" s="22">
        <f>+'P3 Ejecucion '!O31</f>
        <v>0</v>
      </c>
      <c r="R32" s="43">
        <f t="shared" si="19"/>
        <v>76951484.810000002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51448</v>
      </c>
      <c r="K33" s="22">
        <f>+'P3 Ejecucion '!I32</f>
        <v>149615.74</v>
      </c>
      <c r="L33" s="22">
        <f>+'P3 Ejecucion '!J32</f>
        <v>63831.08</v>
      </c>
      <c r="M33" s="22">
        <f>+'P3 Ejecucion '!K32</f>
        <v>38999</v>
      </c>
      <c r="N33" s="22">
        <f>+'P3 Ejecucion '!L32</f>
        <v>0</v>
      </c>
      <c r="O33" s="22">
        <f>+'P3 Ejecucion '!M32</f>
        <v>57171</v>
      </c>
      <c r="P33" s="22">
        <f>+'P3 Ejecucion '!N32</f>
        <v>38114</v>
      </c>
      <c r="Q33" s="22">
        <f>+'P3 Ejecucion '!O32</f>
        <v>0</v>
      </c>
      <c r="R33" s="43">
        <f t="shared" si="19"/>
        <v>571193.32000000007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150874.79999999999</v>
      </c>
      <c r="J34" s="22">
        <f>+'P3 Ejecucion '!H33</f>
        <v>9363.2999999999993</v>
      </c>
      <c r="K34" s="22">
        <f>+'P3 Ejecucion '!I33</f>
        <v>116290.09</v>
      </c>
      <c r="L34" s="22">
        <f>+'P3 Ejecucion '!J33</f>
        <v>69297.97</v>
      </c>
      <c r="M34" s="22">
        <f>+'P3 Ejecucion '!K33</f>
        <v>180769.51</v>
      </c>
      <c r="N34" s="22">
        <f>+'P3 Ejecucion '!L33</f>
        <v>10375.27</v>
      </c>
      <c r="O34" s="22">
        <f>+'P3 Ejecucion '!M33</f>
        <v>158995.60999999999</v>
      </c>
      <c r="P34" s="22">
        <f>+'P3 Ejecucion '!N33</f>
        <v>24352.84</v>
      </c>
      <c r="Q34" s="22">
        <f>+'P3 Ejecucion '!O33</f>
        <v>0</v>
      </c>
      <c r="R34" s="43">
        <f t="shared" si="19"/>
        <v>766890.3899999999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4849974.33</v>
      </c>
      <c r="J35" s="22">
        <f>+'P3 Ejecucion '!H34</f>
        <v>5430781.46</v>
      </c>
      <c r="K35" s="22">
        <f>+'P3 Ejecucion '!I34</f>
        <v>1556919.65</v>
      </c>
      <c r="L35" s="22">
        <f>+'P3 Ejecucion '!J34</f>
        <v>7961337.6699999999</v>
      </c>
      <c r="M35" s="22">
        <f>+'P3 Ejecucion '!K34</f>
        <v>3672803.4</v>
      </c>
      <c r="N35" s="22">
        <f>+'P3 Ejecucion '!L34</f>
        <v>3598845.83</v>
      </c>
      <c r="O35" s="22">
        <f>+'P3 Ejecucion '!M34</f>
        <v>7350239.1799999997</v>
      </c>
      <c r="P35" s="22">
        <f>+'P3 Ejecucion '!N34</f>
        <v>1650115.35</v>
      </c>
      <c r="Q35" s="22">
        <f>+'P3 Ejecucion '!O34</f>
        <v>0</v>
      </c>
      <c r="R35" s="43">
        <f t="shared" si="19"/>
        <v>48292049.809999995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8988002.2200000007</v>
      </c>
      <c r="J37" s="22">
        <f>+'P3 Ejecucion '!H36</f>
        <v>7609820.4100000001</v>
      </c>
      <c r="K37" s="22">
        <f>+'P3 Ejecucion '!I36</f>
        <v>7258599.3899999997</v>
      </c>
      <c r="L37" s="22">
        <f>+'P3 Ejecucion '!J36</f>
        <v>9986424.9299999997</v>
      </c>
      <c r="M37" s="22">
        <f>+'P3 Ejecucion '!K36</f>
        <v>7902990.2699999996</v>
      </c>
      <c r="N37" s="22">
        <f>+'P3 Ejecucion '!L36</f>
        <v>9147190.5099999998</v>
      </c>
      <c r="O37" s="22">
        <f>+'P3 Ejecucion '!M36</f>
        <v>5392207.8099999996</v>
      </c>
      <c r="P37" s="22">
        <f>+'P3 Ejecucion '!N36</f>
        <v>9661740.3000000007</v>
      </c>
      <c r="Q37" s="22">
        <f>+'P3 Ejecucion '!O36</f>
        <v>0</v>
      </c>
      <c r="R37" s="43">
        <f>SUM(F37:Q37)</f>
        <v>81696740.359999985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>SUM(H39:H47)</f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966709.1</v>
      </c>
      <c r="J54" s="42">
        <f t="shared" si="26"/>
        <v>2522086</v>
      </c>
      <c r="K54" s="42">
        <f t="shared" si="26"/>
        <v>1110220.8799999999</v>
      </c>
      <c r="L54" s="42">
        <f t="shared" si="26"/>
        <v>8097343.6900000004</v>
      </c>
      <c r="M54" s="42">
        <f t="shared" si="26"/>
        <v>2532681.12</v>
      </c>
      <c r="N54" s="42">
        <f t="shared" si="26"/>
        <v>3841453.0900000003</v>
      </c>
      <c r="O54" s="42">
        <f t="shared" si="26"/>
        <v>3152373.66</v>
      </c>
      <c r="P54" s="42">
        <f t="shared" si="26"/>
        <v>5732167.1799999997</v>
      </c>
      <c r="Q54" s="42">
        <f t="shared" si="26"/>
        <v>0</v>
      </c>
      <c r="R54" s="45">
        <f>SUM(F54:Q54)</f>
        <v>32777678.970000003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17929.78</v>
      </c>
      <c r="K55" s="22">
        <f>+'P3 Ejecucion '!I54</f>
        <v>318806.15000000002</v>
      </c>
      <c r="L55" s="22">
        <f>+'P3 Ejecucion '!J54</f>
        <v>2448068.75</v>
      </c>
      <c r="M55" s="22">
        <f>+'P3 Ejecucion '!K54</f>
        <v>588000.01</v>
      </c>
      <c r="N55" s="22">
        <f>+'P3 Ejecucion '!L54</f>
        <v>38541.629999999997</v>
      </c>
      <c r="O55" s="22">
        <f>+'P3 Ejecucion '!M54</f>
        <v>149496.54999999999</v>
      </c>
      <c r="P55" s="22">
        <f>+'P3 Ejecucion '!N54</f>
        <v>1474356.66</v>
      </c>
      <c r="Q55" s="22">
        <f>+'P3 Ejecucion '!O54</f>
        <v>0</v>
      </c>
      <c r="R55" s="43">
        <f t="shared" ref="R55:R61" si="27">SUM(F55:Q55)</f>
        <v>5814875.6100000003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20629.62</v>
      </c>
      <c r="K56" s="22">
        <f>+'P3 Ejecucion '!I55</f>
        <v>230100</v>
      </c>
      <c r="L56" s="22">
        <f>+'P3 Ejecucion '!J55</f>
        <v>29494.2</v>
      </c>
      <c r="M56" s="22">
        <f>+'P3 Ejecucion '!K55</f>
        <v>0</v>
      </c>
      <c r="N56" s="22">
        <f>+'P3 Ejecucion '!L55</f>
        <v>199990.34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7"/>
        <v>581528.96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856025.1</v>
      </c>
      <c r="J57" s="22">
        <f>+'P3 Ejecucion '!H56</f>
        <v>2146722.39</v>
      </c>
      <c r="K57" s="22">
        <f>+'P3 Ejecucion '!I56</f>
        <v>0</v>
      </c>
      <c r="L57" s="22">
        <f>+'P3 Ejecucion '!J56</f>
        <v>5179319.25</v>
      </c>
      <c r="M57" s="22">
        <f>+'P3 Ejecucion '!K56</f>
        <v>1466740</v>
      </c>
      <c r="N57" s="22">
        <f>+'P3 Ejecucion '!L56</f>
        <v>3602921.12</v>
      </c>
      <c r="O57" s="22">
        <f>+'P3 Ejecucion '!M56</f>
        <v>674176.48</v>
      </c>
      <c r="P57" s="22">
        <f>+'P3 Ejecucion '!N56</f>
        <v>3103064.88</v>
      </c>
      <c r="Q57" s="22">
        <f>+'P3 Ejecucion '!O56</f>
        <v>0</v>
      </c>
      <c r="R57" s="43">
        <f t="shared" si="27"/>
        <v>20899387.390000001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110684</v>
      </c>
      <c r="J59" s="22">
        <f>+'P3 Ejecucion '!H58</f>
        <v>265028</v>
      </c>
      <c r="K59" s="22">
        <f>+'P3 Ejecucion '!I58</f>
        <v>561314.73</v>
      </c>
      <c r="L59" s="22">
        <f>+'P3 Ejecucion '!J58</f>
        <v>430912.99</v>
      </c>
      <c r="M59" s="22">
        <f>+'P3 Ejecucion '!K58</f>
        <v>477941.11</v>
      </c>
      <c r="N59" s="22">
        <f>+'P3 Ejecucion '!L58</f>
        <v>0</v>
      </c>
      <c r="O59" s="22">
        <f>+'P3 Ejecucion '!M58</f>
        <v>2328700.63</v>
      </c>
      <c r="P59" s="22">
        <f>+'P3 Ejecucion '!N58</f>
        <v>1154745.6399999999</v>
      </c>
      <c r="Q59" s="22">
        <f>+'P3 Ejecucion '!O58</f>
        <v>0</v>
      </c>
      <c r="R59" s="43">
        <f t="shared" si="27"/>
        <v>5400562.2999999998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71776.210000000006</v>
      </c>
      <c r="K60" s="22">
        <f>+'P3 Ejecucion '!I59</f>
        <v>0</v>
      </c>
      <c r="L60" s="22">
        <f>+'P3 Ejecucion '!J59</f>
        <v>9548.5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7"/>
        <v>81324.710000000006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9">E12+E18+E28+E38+E47+E54+E64+E69+E72</f>
        <v>0</v>
      </c>
      <c r="F85" s="48">
        <f t="shared" si="29"/>
        <v>60295499.869999997</v>
      </c>
      <c r="G85" s="48">
        <f t="shared" si="29"/>
        <v>74904085.690000013</v>
      </c>
      <c r="H85" s="48">
        <f t="shared" si="29"/>
        <v>102126048.13000001</v>
      </c>
      <c r="I85" s="48">
        <f t="shared" si="29"/>
        <v>81453650.559999987</v>
      </c>
      <c r="J85" s="48">
        <f t="shared" si="29"/>
        <v>76963427.420000002</v>
      </c>
      <c r="K85" s="48">
        <f t="shared" si="29"/>
        <v>77920645.299999982</v>
      </c>
      <c r="L85" s="48">
        <f t="shared" si="29"/>
        <v>93244658.829999998</v>
      </c>
      <c r="M85" s="48">
        <f t="shared" si="29"/>
        <v>77724437.859999999</v>
      </c>
      <c r="N85" s="48">
        <f t="shared" si="29"/>
        <v>105259530.06999999</v>
      </c>
      <c r="O85" s="48">
        <f t="shared" si="29"/>
        <v>78137053.420000002</v>
      </c>
      <c r="P85" s="48">
        <f t="shared" si="29"/>
        <v>122989619.74000001</v>
      </c>
      <c r="Q85" s="48">
        <f t="shared" si="29"/>
        <v>0</v>
      </c>
      <c r="R85" s="48">
        <f>R12+R18+R28+R38+R47+R54+R64+R69+R72</f>
        <v>951018656.8900001</v>
      </c>
    </row>
    <row r="86" spans="3:19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9" ht="15.75" customHeight="1" x14ac:dyDescent="0.25"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3:19" ht="15.75" thickBot="1" x14ac:dyDescent="0.3"/>
    <row r="89" spans="3:19" x14ac:dyDescent="0.25">
      <c r="C89" s="81" t="s">
        <v>110</v>
      </c>
      <c r="D89" s="82"/>
      <c r="E89" s="83"/>
      <c r="F89" s="83"/>
    </row>
    <row r="90" spans="3:19" x14ac:dyDescent="0.25">
      <c r="C90" s="84" t="s">
        <v>111</v>
      </c>
      <c r="D90" s="85"/>
      <c r="E90" s="86"/>
      <c r="F90" s="83"/>
    </row>
    <row r="91" spans="3:19" x14ac:dyDescent="0.25">
      <c r="C91" s="87" t="s">
        <v>112</v>
      </c>
      <c r="D91" s="88"/>
      <c r="E91" s="89"/>
      <c r="F91" s="83"/>
    </row>
    <row r="92" spans="3:19" x14ac:dyDescent="0.25">
      <c r="C92" s="87" t="s">
        <v>113</v>
      </c>
      <c r="D92" s="90"/>
      <c r="E92" s="91"/>
      <c r="F92" s="83"/>
    </row>
    <row r="93" spans="3:19" x14ac:dyDescent="0.25">
      <c r="C93" s="92" t="s">
        <v>95</v>
      </c>
      <c r="D93" s="92"/>
      <c r="E93" s="92"/>
      <c r="F93" s="92"/>
      <c r="G93" s="92"/>
    </row>
    <row r="94" spans="3:19" x14ac:dyDescent="0.25">
      <c r="C94" s="93" t="s">
        <v>96</v>
      </c>
      <c r="D94" s="93"/>
      <c r="E94" s="93"/>
      <c r="F94" s="93"/>
      <c r="G94" s="93"/>
    </row>
    <row r="95" spans="3:19" x14ac:dyDescent="0.25">
      <c r="C95" s="94" t="s">
        <v>97</v>
      </c>
      <c r="D95" s="94"/>
      <c r="E95" s="94"/>
      <c r="F95" s="94"/>
      <c r="G95" s="94"/>
    </row>
    <row r="102" spans="3:3" ht="15.75" x14ac:dyDescent="0.25">
      <c r="C102" s="56" t="s">
        <v>108</v>
      </c>
    </row>
    <row r="103" spans="3:3" ht="15.75" x14ac:dyDescent="0.25">
      <c r="C103" s="57" t="s">
        <v>109</v>
      </c>
    </row>
  </sheetData>
  <mergeCells count="12">
    <mergeCell ref="C93:G93"/>
    <mergeCell ref="C94:G94"/>
    <mergeCell ref="C95:G95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7"/>
  <sheetViews>
    <sheetView showGridLines="0" topLeftCell="C1" zoomScale="70" zoomScaleNormal="70" workbookViewId="0">
      <selection activeCell="L65" sqref="L65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6" width="20.28515625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19.28515625" customWidth="1"/>
    <col min="16" max="17" width="25" customWidth="1"/>
    <col min="18" max="18" width="23.140625" customWidth="1"/>
    <col min="20" max="20" width="14.42578125" customWidth="1"/>
  </cols>
  <sheetData>
    <row r="3" spans="3:20" ht="28.5" customHeight="1" x14ac:dyDescent="0.25">
      <c r="C3" s="60" t="s">
        <v>98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3"/>
    </row>
    <row r="4" spans="3:20" ht="21" customHeight="1" x14ac:dyDescent="0.25">
      <c r="C4" s="58" t="s">
        <v>99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2"/>
    </row>
    <row r="5" spans="3:20" ht="15.75" x14ac:dyDescent="0.25">
      <c r="C5" s="64" t="s">
        <v>107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4"/>
    </row>
    <row r="6" spans="3:20" ht="15.75" customHeight="1" x14ac:dyDescent="0.25">
      <c r="C6" s="62" t="s">
        <v>92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13"/>
    </row>
    <row r="7" spans="3:20" ht="15.75" customHeight="1" x14ac:dyDescent="0.25">
      <c r="C7" s="63" t="s">
        <v>77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3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5"/>
      <c r="R9" s="22"/>
      <c r="T9" s="44"/>
    </row>
    <row r="10" spans="3:20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77920645.299999982</v>
      </c>
      <c r="J10" s="42">
        <f>+J11+J17+J27+J53</f>
        <v>93244658.829999998</v>
      </c>
      <c r="K10" s="42">
        <f>+K11+K17+K27+K53</f>
        <v>77724437.859999999</v>
      </c>
      <c r="L10" s="42">
        <f t="shared" si="0"/>
        <v>105259530.06999999</v>
      </c>
      <c r="M10" s="42">
        <f t="shared" si="0"/>
        <v>78137053.420000002</v>
      </c>
      <c r="N10" s="42">
        <f>+N11+N17+N27+N53</f>
        <v>122989619.74000001</v>
      </c>
      <c r="O10" s="42">
        <f>+O11+O17+O27+O53</f>
        <v>0</v>
      </c>
      <c r="P10" s="45">
        <f>SUM(D10:O10)</f>
        <v>951018656.88999999</v>
      </c>
      <c r="Q10" s="42"/>
      <c r="R10" s="5"/>
    </row>
    <row r="11" spans="3:20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50439648.349999994</v>
      </c>
      <c r="J11" s="42">
        <f t="shared" si="1"/>
        <v>49512973.689999998</v>
      </c>
      <c r="K11" s="42">
        <f t="shared" si="1"/>
        <v>49967823.279999994</v>
      </c>
      <c r="L11" s="42">
        <f t="shared" si="1"/>
        <v>72406200.530000001</v>
      </c>
      <c r="M11" s="42">
        <f t="shared" si="1"/>
        <v>49295622.210000001</v>
      </c>
      <c r="N11" s="42">
        <f>SUM(N12:N16)</f>
        <v>89463244.909999996</v>
      </c>
      <c r="O11" s="42">
        <f>SUM(O12:O16)</f>
        <v>0</v>
      </c>
      <c r="P11" s="45">
        <f>SUM(D11:O11)</f>
        <v>636691244.83000004</v>
      </c>
      <c r="Q11" s="42"/>
      <c r="R11" s="5"/>
    </row>
    <row r="12" spans="3:20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>
        <v>43292273.109999999</v>
      </c>
      <c r="J12" s="22">
        <v>42504092.890000001</v>
      </c>
      <c r="K12" s="22">
        <v>42975440.149999999</v>
      </c>
      <c r="L12" s="22">
        <v>43301228.280000001</v>
      </c>
      <c r="M12" s="22">
        <v>42427691.579999998</v>
      </c>
      <c r="N12" s="22">
        <v>82654109.530000001</v>
      </c>
      <c r="O12" s="22"/>
      <c r="P12" s="43">
        <f>SUM(D12:O12)</f>
        <v>514695703.73000002</v>
      </c>
      <c r="Q12" s="43"/>
      <c r="R12" s="5"/>
    </row>
    <row r="13" spans="3:20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>
        <v>663793.30000000005</v>
      </c>
      <c r="J13" s="22">
        <v>648300</v>
      </c>
      <c r="K13" s="47">
        <v>630136.66</v>
      </c>
      <c r="L13" s="47">
        <v>22765432.09</v>
      </c>
      <c r="M13" s="47">
        <v>609793.31999999995</v>
      </c>
      <c r="N13" s="47">
        <v>585900</v>
      </c>
      <c r="O13" s="22"/>
      <c r="P13" s="43">
        <f t="shared" ref="P13:P16" si="2">SUM(D13:O13)</f>
        <v>51416313.059999995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/>
      <c r="N14" s="22">
        <v>0</v>
      </c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/>
      <c r="N15" s="22">
        <v>0</v>
      </c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>
        <v>6483581.9400000004</v>
      </c>
      <c r="J16" s="22">
        <v>6360580.7999999998</v>
      </c>
      <c r="K16" s="22">
        <v>6362246.4699999997</v>
      </c>
      <c r="L16" s="22">
        <v>6339540.1600000001</v>
      </c>
      <c r="M16" s="22">
        <v>6258137.3099999996</v>
      </c>
      <c r="N16" s="22">
        <v>6223235.3799999999</v>
      </c>
      <c r="O16" s="22"/>
      <c r="P16" s="43">
        <f t="shared" si="2"/>
        <v>70579228.039999992</v>
      </c>
      <c r="Q16" s="43"/>
      <c r="R16" s="5"/>
    </row>
    <row r="17" spans="3:18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5906857.0399999991</v>
      </c>
      <c r="J17" s="42">
        <f t="shared" si="3"/>
        <v>8061830.2000000002</v>
      </c>
      <c r="K17" s="42">
        <f t="shared" si="3"/>
        <v>3357272.52</v>
      </c>
      <c r="L17" s="42">
        <f>SUM(L18:L26)</f>
        <v>5046328.83</v>
      </c>
      <c r="M17" s="42">
        <f t="shared" si="3"/>
        <v>2645994.21</v>
      </c>
      <c r="N17" s="42">
        <f>SUM(N18:N26)</f>
        <v>3710141.58</v>
      </c>
      <c r="O17" s="42">
        <f t="shared" si="3"/>
        <v>0</v>
      </c>
      <c r="P17" s="45">
        <f>SUM(D17:O17)</f>
        <v>44016763</v>
      </c>
      <c r="Q17" s="42"/>
      <c r="R17" s="5"/>
    </row>
    <row r="18" spans="3:18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>
        <v>994022.92</v>
      </c>
      <c r="J18" s="22">
        <v>755729.06</v>
      </c>
      <c r="K18" s="22">
        <v>602134.61</v>
      </c>
      <c r="L18" s="22">
        <v>611663</v>
      </c>
      <c r="M18" s="22">
        <v>399583.51</v>
      </c>
      <c r="N18" s="22">
        <v>811909.86</v>
      </c>
      <c r="O18" s="22"/>
      <c r="P18" s="43">
        <f>SUM(D18:O18)</f>
        <v>7591109.2300000004</v>
      </c>
      <c r="Q18" s="43"/>
      <c r="R18" s="5"/>
    </row>
    <row r="19" spans="3:18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>
        <v>139830</v>
      </c>
      <c r="J19" s="22">
        <v>1648820</v>
      </c>
      <c r="K19" s="22">
        <v>227740</v>
      </c>
      <c r="L19" s="22">
        <v>0</v>
      </c>
      <c r="M19" s="22">
        <v>0</v>
      </c>
      <c r="N19" s="22">
        <v>0</v>
      </c>
      <c r="O19" s="22"/>
      <c r="P19" s="43">
        <f t="shared" ref="P19:P26" si="4">SUM(D19:O19)</f>
        <v>3310670</v>
      </c>
      <c r="Q19" s="43"/>
      <c r="R19" s="5"/>
    </row>
    <row r="20" spans="3:18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3850.98</v>
      </c>
      <c r="K20" s="22">
        <v>0</v>
      </c>
      <c r="L20" s="22">
        <v>0</v>
      </c>
      <c r="M20" s="22">
        <v>0</v>
      </c>
      <c r="N20" s="22">
        <v>0</v>
      </c>
      <c r="O20" s="22"/>
      <c r="P20" s="43">
        <f t="shared" si="4"/>
        <v>3850.98</v>
      </c>
      <c r="Q20" s="43"/>
      <c r="R20" s="5"/>
    </row>
    <row r="21" spans="3:18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>
        <v>127200</v>
      </c>
      <c r="J21" s="22">
        <v>256962.65</v>
      </c>
      <c r="K21" s="22">
        <v>0</v>
      </c>
      <c r="L21" s="22">
        <v>0</v>
      </c>
      <c r="M21" s="22">
        <v>16284</v>
      </c>
      <c r="N21" s="22">
        <v>202500</v>
      </c>
      <c r="O21" s="22"/>
      <c r="P21" s="43">
        <f t="shared" si="4"/>
        <v>1419858.88</v>
      </c>
      <c r="Q21" s="43"/>
      <c r="R21" s="5"/>
    </row>
    <row r="22" spans="3:18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>
        <v>1531790</v>
      </c>
      <c r="J22" s="22">
        <v>362827.04</v>
      </c>
      <c r="K22" s="22">
        <v>0</v>
      </c>
      <c r="L22" s="22">
        <v>220660</v>
      </c>
      <c r="M22" s="22">
        <v>227740</v>
      </c>
      <c r="N22" s="22">
        <v>224790</v>
      </c>
      <c r="O22" s="22"/>
      <c r="P22" s="43">
        <f t="shared" si="4"/>
        <v>3300026.18</v>
      </c>
      <c r="Q22" s="43"/>
      <c r="R22" s="5"/>
    </row>
    <row r="23" spans="3:18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>
        <v>0</v>
      </c>
      <c r="J23" s="22">
        <v>101873.29</v>
      </c>
      <c r="K23" s="22">
        <v>0</v>
      </c>
      <c r="L23" s="22">
        <v>0</v>
      </c>
      <c r="M23" s="22">
        <v>0</v>
      </c>
      <c r="N23" s="22">
        <v>0</v>
      </c>
      <c r="O23" s="22"/>
      <c r="P23" s="43">
        <f t="shared" si="4"/>
        <v>1415688.05</v>
      </c>
      <c r="Q23" s="43"/>
      <c r="R23" s="5"/>
    </row>
    <row r="24" spans="3:18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>
        <v>1979556.22</v>
      </c>
      <c r="J24" s="22">
        <v>4241614.1399999997</v>
      </c>
      <c r="K24" s="22">
        <v>2097817.91</v>
      </c>
      <c r="L24" s="22">
        <v>3409625.83</v>
      </c>
      <c r="M24" s="22">
        <v>1738537.7</v>
      </c>
      <c r="N24" s="22">
        <v>1998311.04</v>
      </c>
      <c r="O24" s="22"/>
      <c r="P24" s="43">
        <f t="shared" si="4"/>
        <v>21202993.669999998</v>
      </c>
      <c r="Q24" s="43"/>
      <c r="R24" s="5"/>
    </row>
    <row r="25" spans="3:18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>
        <v>219149.6</v>
      </c>
      <c r="J25" s="22">
        <v>679653.04</v>
      </c>
      <c r="K25" s="22">
        <v>429580</v>
      </c>
      <c r="L25" s="22">
        <v>804380</v>
      </c>
      <c r="M25" s="22">
        <v>263849</v>
      </c>
      <c r="N25" s="22">
        <v>341296.68</v>
      </c>
      <c r="O25" s="22"/>
      <c r="P25" s="43">
        <f t="shared" si="4"/>
        <v>3712567.72</v>
      </c>
      <c r="Q25" s="43"/>
      <c r="R25" s="5"/>
    </row>
    <row r="26" spans="3:18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>
        <v>915308.3</v>
      </c>
      <c r="J26" s="22">
        <v>10500</v>
      </c>
      <c r="K26" s="22">
        <v>0</v>
      </c>
      <c r="L26" s="22">
        <v>0</v>
      </c>
      <c r="M26" s="22"/>
      <c r="N26" s="22">
        <v>131334</v>
      </c>
      <c r="O26" s="22"/>
      <c r="P26" s="43">
        <f t="shared" si="4"/>
        <v>2059998.29</v>
      </c>
      <c r="Q26" s="43"/>
      <c r="R26" s="5"/>
    </row>
    <row r="27" spans="3:18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20463919.030000001</v>
      </c>
      <c r="J27" s="42">
        <f t="shared" si="5"/>
        <v>27572511.25</v>
      </c>
      <c r="K27" s="42">
        <f t="shared" si="5"/>
        <v>21866660.939999998</v>
      </c>
      <c r="L27" s="42">
        <f t="shared" si="5"/>
        <v>23965547.619999997</v>
      </c>
      <c r="M27" s="42">
        <f t="shared" si="5"/>
        <v>23043063.34</v>
      </c>
      <c r="N27" s="26">
        <f>SUM(N28:N36)</f>
        <v>24084066.07</v>
      </c>
      <c r="O27" s="42">
        <f t="shared" si="5"/>
        <v>0</v>
      </c>
      <c r="P27" s="45">
        <f>SUM(D27:O27)</f>
        <v>237532970.09</v>
      </c>
      <c r="Q27" s="42"/>
      <c r="R27" s="5"/>
    </row>
    <row r="28" spans="3:18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>
        <v>1362969.32</v>
      </c>
      <c r="J28" s="22">
        <v>2506435.2200000002</v>
      </c>
      <c r="K28" s="22">
        <v>1601460.76</v>
      </c>
      <c r="L28" s="22">
        <v>1651631.91</v>
      </c>
      <c r="M28" s="22">
        <v>2123610.08</v>
      </c>
      <c r="N28" s="22">
        <v>1851368.32</v>
      </c>
      <c r="O28" s="22"/>
      <c r="P28" s="43">
        <f>SUM(D28:O28)</f>
        <v>19153271.98</v>
      </c>
      <c r="Q28" s="43"/>
      <c r="R28" s="5"/>
    </row>
    <row r="29" spans="3:18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>
        <v>10761.5</v>
      </c>
      <c r="J29" s="22">
        <v>89511.6</v>
      </c>
      <c r="K29" s="22">
        <v>549880</v>
      </c>
      <c r="L29" s="22">
        <v>64144.800000000003</v>
      </c>
      <c r="M29" s="22">
        <v>97940</v>
      </c>
      <c r="N29" s="22">
        <v>0</v>
      </c>
      <c r="O29" s="22"/>
      <c r="P29" s="43">
        <f t="shared" ref="P29:P35" si="6">SUM(D29:O29)</f>
        <v>2512460</v>
      </c>
      <c r="Q29" s="43"/>
      <c r="R29" s="5"/>
    </row>
    <row r="30" spans="3:18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>
        <v>1464603.02</v>
      </c>
      <c r="J30" s="22">
        <v>551957.68000000005</v>
      </c>
      <c r="K30" s="22">
        <v>802695</v>
      </c>
      <c r="L30" s="22">
        <v>409318.40000000002</v>
      </c>
      <c r="M30" s="22">
        <v>1017362.96</v>
      </c>
      <c r="N30" s="22">
        <v>779862</v>
      </c>
      <c r="O30" s="22"/>
      <c r="P30" s="43">
        <f t="shared" si="6"/>
        <v>7588879.4199999999</v>
      </c>
      <c r="Q30" s="43"/>
      <c r="R30" s="5"/>
    </row>
    <row r="31" spans="3:18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>
        <v>8544160.3200000003</v>
      </c>
      <c r="J31" s="22">
        <v>6343715.0999999996</v>
      </c>
      <c r="K31" s="22">
        <v>7117063</v>
      </c>
      <c r="L31" s="22">
        <v>9084040.9000000004</v>
      </c>
      <c r="M31" s="22">
        <v>6845536.7000000002</v>
      </c>
      <c r="N31" s="22">
        <v>10078513.26</v>
      </c>
      <c r="O31" s="22"/>
      <c r="P31" s="43">
        <f t="shared" si="6"/>
        <v>76951484.810000002</v>
      </c>
      <c r="Q31" s="43"/>
      <c r="R31" s="5"/>
    </row>
    <row r="32" spans="3:18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>
        <v>149615.74</v>
      </c>
      <c r="J32" s="22">
        <v>63831.08</v>
      </c>
      <c r="K32" s="22">
        <v>38999</v>
      </c>
      <c r="L32" s="22">
        <v>0</v>
      </c>
      <c r="M32" s="22">
        <v>57171</v>
      </c>
      <c r="N32" s="22">
        <v>38114</v>
      </c>
      <c r="O32" s="22"/>
      <c r="P32" s="43">
        <f t="shared" si="6"/>
        <v>571193.32000000007</v>
      </c>
      <c r="Q32" s="43"/>
      <c r="R32" s="5"/>
    </row>
    <row r="33" spans="3:18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>
        <v>116290.09</v>
      </c>
      <c r="J33" s="22">
        <v>69297.97</v>
      </c>
      <c r="K33" s="22">
        <v>180769.51</v>
      </c>
      <c r="L33" s="22">
        <v>10375.27</v>
      </c>
      <c r="M33" s="22">
        <v>158995.60999999999</v>
      </c>
      <c r="N33" s="22">
        <v>24352.84</v>
      </c>
      <c r="O33" s="22"/>
      <c r="P33" s="43">
        <f t="shared" si="6"/>
        <v>766890.3899999999</v>
      </c>
      <c r="Q33" s="43"/>
      <c r="R33" s="5"/>
    </row>
    <row r="34" spans="3:18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>
        <v>1556919.65</v>
      </c>
      <c r="J34" s="22">
        <v>7961337.6699999999</v>
      </c>
      <c r="K34" s="22">
        <v>3672803.4</v>
      </c>
      <c r="L34" s="22">
        <v>3598845.83</v>
      </c>
      <c r="M34" s="22">
        <v>7350239.1799999997</v>
      </c>
      <c r="N34" s="22">
        <v>1650115.35</v>
      </c>
      <c r="O34" s="22"/>
      <c r="P34" s="43">
        <f>SUM(D34:O34)-328061.69</f>
        <v>47963988.119999997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>
        <v>7258599.3899999997</v>
      </c>
      <c r="J36" s="22">
        <v>9986424.9299999997</v>
      </c>
      <c r="K36" s="22">
        <v>7902990.2699999996</v>
      </c>
      <c r="L36" s="22">
        <v>9147190.5099999998</v>
      </c>
      <c r="M36" s="22">
        <v>5392207.8099999996</v>
      </c>
      <c r="N36" s="22">
        <v>9661740.3000000007</v>
      </c>
      <c r="O36" s="22"/>
      <c r="P36" s="43">
        <f>SUM(D36:O36)</f>
        <v>81696740.359999985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7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7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7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7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7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1110220.8799999999</v>
      </c>
      <c r="J53" s="42">
        <f t="shared" si="10"/>
        <v>8097343.6900000004</v>
      </c>
      <c r="K53" s="42">
        <f t="shared" si="10"/>
        <v>2532681.12</v>
      </c>
      <c r="L53" s="42">
        <f t="shared" si="10"/>
        <v>3841453.0900000003</v>
      </c>
      <c r="M53" s="42">
        <f t="shared" si="10"/>
        <v>3152373.66</v>
      </c>
      <c r="N53" s="42">
        <f>SUM(N54:N62)</f>
        <v>5732167.1799999997</v>
      </c>
      <c r="O53" s="42">
        <f t="shared" si="10"/>
        <v>0</v>
      </c>
      <c r="P53" s="45">
        <f>SUM(D53:O53)</f>
        <v>32777678.970000003</v>
      </c>
      <c r="Q53" s="42"/>
    </row>
    <row r="54" spans="3:17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>
        <v>318806.15000000002</v>
      </c>
      <c r="J54" s="22">
        <v>2448068.75</v>
      </c>
      <c r="K54" s="22">
        <v>588000.01</v>
      </c>
      <c r="L54" s="22">
        <v>38541.629999999997</v>
      </c>
      <c r="M54" s="22">
        <v>149496.54999999999</v>
      </c>
      <c r="N54" s="22">
        <v>1474356.66</v>
      </c>
      <c r="O54" s="22"/>
      <c r="P54" s="43">
        <f t="shared" ref="P54:P60" si="11">SUM(D54:O54)</f>
        <v>5814875.6100000003</v>
      </c>
      <c r="Q54" s="43"/>
    </row>
    <row r="55" spans="3:17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>
        <v>230100</v>
      </c>
      <c r="J55" s="22">
        <v>29494.2</v>
      </c>
      <c r="K55" s="22">
        <v>0</v>
      </c>
      <c r="L55" s="22">
        <v>199990.34</v>
      </c>
      <c r="M55" s="22">
        <v>0</v>
      </c>
      <c r="N55" s="22">
        <v>0</v>
      </c>
      <c r="O55" s="22"/>
      <c r="P55" s="43">
        <f t="shared" si="11"/>
        <v>581528.96</v>
      </c>
      <c r="Q55" s="43"/>
    </row>
    <row r="56" spans="3:17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>
        <v>0</v>
      </c>
      <c r="J56" s="22">
        <v>5179319.25</v>
      </c>
      <c r="K56" s="22">
        <v>1466740</v>
      </c>
      <c r="L56" s="22">
        <v>3602921.12</v>
      </c>
      <c r="M56" s="22">
        <v>674176.48</v>
      </c>
      <c r="N56" s="22">
        <v>3103064.88</v>
      </c>
      <c r="O56" s="22"/>
      <c r="P56" s="43">
        <f t="shared" si="11"/>
        <v>20899387.390000001</v>
      </c>
      <c r="Q56" s="43"/>
    </row>
    <row r="57" spans="3:17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43">
        <v>0</v>
      </c>
      <c r="M57" s="22"/>
      <c r="N57" s="22">
        <v>0</v>
      </c>
      <c r="O57" s="22"/>
      <c r="P57" s="43">
        <f t="shared" si="11"/>
        <v>0</v>
      </c>
      <c r="Q57" s="43"/>
    </row>
    <row r="58" spans="3:17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>
        <v>561314.73</v>
      </c>
      <c r="J58" s="22">
        <v>430912.99</v>
      </c>
      <c r="K58" s="22">
        <v>477941.11</v>
      </c>
      <c r="L58" s="22">
        <v>0</v>
      </c>
      <c r="M58" s="22">
        <v>2328700.63</v>
      </c>
      <c r="N58" s="22">
        <v>1154745.6399999999</v>
      </c>
      <c r="O58" s="22"/>
      <c r="P58" s="43">
        <f t="shared" si="11"/>
        <v>5400562.2999999998</v>
      </c>
      <c r="Q58" s="43"/>
    </row>
    <row r="59" spans="3:17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>
        <v>0</v>
      </c>
      <c r="J59" s="22">
        <v>9548.5</v>
      </c>
      <c r="K59" s="22">
        <v>0</v>
      </c>
      <c r="L59" s="22">
        <v>0</v>
      </c>
      <c r="M59" s="22"/>
      <c r="N59" s="22">
        <v>0</v>
      </c>
      <c r="O59" s="22"/>
      <c r="P59" s="43">
        <f t="shared" si="11"/>
        <v>81324.710000000006</v>
      </c>
      <c r="Q59" s="43"/>
    </row>
    <row r="60" spans="3:17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/>
      <c r="P60" s="43">
        <f t="shared" si="11"/>
        <v>0</v>
      </c>
      <c r="Q60" s="43"/>
    </row>
    <row r="61" spans="3:17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/>
      <c r="P61" s="43">
        <f>SUM(D61:O61)</f>
        <v>0</v>
      </c>
      <c r="Q61" s="43"/>
    </row>
    <row r="62" spans="3:17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>
        <v>0</v>
      </c>
      <c r="O62" s="22"/>
      <c r="P62" s="43">
        <f>SUM(D62:O62)</f>
        <v>0</v>
      </c>
      <c r="Q62" s="43"/>
    </row>
    <row r="63" spans="3:17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7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60295499.869999997</v>
      </c>
      <c r="E84" s="48">
        <f t="shared" ref="E84:O84" si="12">E11+E17+E27+E37+E46+E53+E63+E68+E71</f>
        <v>74904085.690000013</v>
      </c>
      <c r="F84" s="48">
        <f t="shared" si="12"/>
        <v>102126048.13000001</v>
      </c>
      <c r="G84" s="48">
        <f t="shared" si="12"/>
        <v>81453650.559999987</v>
      </c>
      <c r="H84" s="48">
        <f t="shared" si="12"/>
        <v>76963427.420000002</v>
      </c>
      <c r="I84" s="48">
        <f t="shared" si="12"/>
        <v>77920645.299999982</v>
      </c>
      <c r="J84" s="48">
        <f t="shared" si="12"/>
        <v>93244658.829999998</v>
      </c>
      <c r="K84" s="48">
        <f t="shared" si="12"/>
        <v>77724437.859999999</v>
      </c>
      <c r="L84" s="48">
        <f t="shared" si="12"/>
        <v>105259530.06999999</v>
      </c>
      <c r="M84" s="48">
        <f>M11+M17+M27+M37+M46+M53+M63+M68+M71</f>
        <v>78137053.420000002</v>
      </c>
      <c r="N84" s="48">
        <f>N11+N17+N27+N37+N46+N53+N63+N68+N71</f>
        <v>122989619.74000001</v>
      </c>
      <c r="O84" s="48">
        <f t="shared" si="12"/>
        <v>0</v>
      </c>
      <c r="P84" s="48">
        <f>+P11+P17+P27+P53</f>
        <v>951018656.8900001</v>
      </c>
      <c r="Q84" s="42"/>
    </row>
    <row r="85" spans="3:17" ht="15.75" thickBot="1" x14ac:dyDescent="0.3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15.75" thickBot="1" x14ac:dyDescent="0.3">
      <c r="C86" s="66" t="s">
        <v>95</v>
      </c>
      <c r="D86" s="67"/>
      <c r="E86" s="67"/>
      <c r="F86" s="68"/>
    </row>
    <row r="87" spans="3:17" ht="45" customHeight="1" thickBot="1" x14ac:dyDescent="0.3">
      <c r="C87" s="69" t="s">
        <v>96</v>
      </c>
      <c r="D87" s="70"/>
      <c r="E87" s="70"/>
      <c r="F87" s="71"/>
    </row>
    <row r="88" spans="3:17" ht="77.25" customHeight="1" thickBot="1" x14ac:dyDescent="0.3">
      <c r="C88" s="72" t="s">
        <v>97</v>
      </c>
      <c r="D88" s="73"/>
      <c r="E88" s="73"/>
      <c r="F88" s="74"/>
    </row>
    <row r="96" spans="3:17" ht="15.75" x14ac:dyDescent="0.25">
      <c r="C96" s="56" t="s">
        <v>108</v>
      </c>
    </row>
    <row r="97" spans="3:3" ht="15.75" x14ac:dyDescent="0.25">
      <c r="C97" s="57" t="s">
        <v>109</v>
      </c>
    </row>
  </sheetData>
  <mergeCells count="8">
    <mergeCell ref="C3:P3"/>
    <mergeCell ref="C86:F86"/>
    <mergeCell ref="C87:F87"/>
    <mergeCell ref="C88:F88"/>
    <mergeCell ref="C4:P4"/>
    <mergeCell ref="C5:P5"/>
    <mergeCell ref="C6:P6"/>
    <mergeCell ref="C7:P7"/>
  </mergeCells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2023-12-18T16:08:16Z</cp:lastPrinted>
  <dcterms:created xsi:type="dcterms:W3CDTF">2021-07-29T18:58:50Z</dcterms:created>
  <dcterms:modified xsi:type="dcterms:W3CDTF">2023-12-18T16:11:32Z</dcterms:modified>
</cp:coreProperties>
</file>