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0 - Octu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'!$C$1:$R$106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3" l="1"/>
  <c r="N84" i="3"/>
  <c r="M17" i="3" l="1"/>
  <c r="P36" i="3" l="1"/>
  <c r="H34" i="2"/>
  <c r="D31" i="1"/>
  <c r="D27" i="1" s="1"/>
  <c r="D71" i="1"/>
  <c r="D68" i="1"/>
  <c r="D63" i="1"/>
  <c r="D53" i="1"/>
  <c r="D45" i="1"/>
  <c r="D37" i="1"/>
  <c r="D17" i="1"/>
  <c r="D11" i="1"/>
  <c r="C11" i="1"/>
  <c r="D10" i="1" l="1"/>
  <c r="D75" i="1"/>
  <c r="D88" i="1" s="1"/>
  <c r="P34" i="3"/>
  <c r="P25" i="3"/>
  <c r="K53" i="3" l="1"/>
  <c r="H27" i="3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F28" i="2"/>
  <c r="E38" i="2"/>
  <c r="D72" i="2"/>
  <c r="D69" i="2"/>
  <c r="D64" i="2"/>
  <c r="D38" i="2"/>
  <c r="D28" i="2"/>
  <c r="D18" i="2"/>
  <c r="D12" i="2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C71" i="1"/>
  <c r="C68" i="1"/>
  <c r="C63" i="1"/>
  <c r="C53" i="1"/>
  <c r="C45" i="1"/>
  <c r="C37" i="1"/>
  <c r="C27" i="1"/>
  <c r="C17" i="1"/>
  <c r="C75" i="1" l="1"/>
  <c r="C88" i="1" s="1"/>
  <c r="C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I84" i="3" s="1"/>
  <c r="G11" i="3"/>
  <c r="G84" i="3" s="1"/>
  <c r="F11" i="3"/>
  <c r="F84" i="3" s="1"/>
  <c r="E11" i="3"/>
  <c r="D11" i="3"/>
  <c r="D84" i="3" s="1"/>
  <c r="E84" i="3" l="1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L12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E85" i="2" l="1"/>
  <c r="R85" i="2"/>
  <c r="R11" i="2"/>
  <c r="E11" i="2"/>
  <c r="D11" i="2" l="1"/>
</calcChain>
</file>

<file path=xl/sharedStrings.xml><?xml version="1.0" encoding="utf-8"?>
<sst xmlns="http://schemas.openxmlformats.org/spreadsheetml/2006/main" count="295" uniqueCount="114">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</sst>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6" fillId="0" borderId="0" xfId="0" applyFont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0" fillId="0" borderId="14" xfId="0" applyBorder="1"/>
    <xf numFmtId="0" fontId="0" fillId="0" borderId="0" xfId="0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2</xdr:row>
      <xdr:rowOff>76201</xdr:rowOff>
    </xdr:from>
    <xdr:to>
      <xdr:col>1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</xdr:row>
      <xdr:rowOff>28574</xdr:rowOff>
    </xdr:from>
    <xdr:to>
      <xdr:col>3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14969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"/>
  <sheetViews>
    <sheetView showGridLines="0" workbookViewId="0">
      <selection activeCell="G11" sqref="G11"/>
    </sheetView>
  </sheetViews>
  <sheetFormatPr baseColWidth="10" defaultColWidth="11.42578125" defaultRowHeight="15" x14ac:dyDescent="0.25"/>
  <cols>
    <col min="1" max="1" width="3.140625" customWidth="1"/>
    <col min="2" max="2" width="79.85546875" customWidth="1"/>
    <col min="3" max="3" width="17.5703125" customWidth="1"/>
    <col min="4" max="4" width="16.7109375" customWidth="1"/>
    <col min="5" max="5" width="13.85546875" bestFit="1" customWidth="1"/>
  </cols>
  <sheetData>
    <row r="3" spans="1:15" ht="28.5" customHeight="1" x14ac:dyDescent="0.25">
      <c r="B3" s="63" t="s">
        <v>98</v>
      </c>
      <c r="C3" s="64"/>
      <c r="D3" s="64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1" customHeight="1" x14ac:dyDescent="0.25">
      <c r="B4" s="61" t="s">
        <v>99</v>
      </c>
      <c r="C4" s="62"/>
      <c r="D4" s="6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5">
      <c r="B5" s="67" t="s">
        <v>107</v>
      </c>
      <c r="C5" s="68"/>
      <c r="D5" s="6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.75" customHeight="1" x14ac:dyDescent="0.25">
      <c r="B6" s="65" t="s">
        <v>76</v>
      </c>
      <c r="C6" s="66"/>
      <c r="D6" s="6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.75" customHeight="1" x14ac:dyDescent="0.25">
      <c r="A7" s="13"/>
      <c r="B7" s="65" t="s">
        <v>77</v>
      </c>
      <c r="C7" s="66"/>
      <c r="D7" s="66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1:15" ht="36" customHeight="1" x14ac:dyDescent="0.25">
      <c r="B9" s="39" t="s">
        <v>106</v>
      </c>
      <c r="C9" s="40" t="s">
        <v>94</v>
      </c>
      <c r="D9" s="40" t="s">
        <v>93</v>
      </c>
      <c r="E9" s="7"/>
    </row>
    <row r="10" spans="1:15" ht="23.25" customHeight="1" x14ac:dyDescent="0.25">
      <c r="B10" s="27" t="s">
        <v>0</v>
      </c>
      <c r="C10" s="28">
        <f>+C11+C17+C27+C53</f>
        <v>1265062004</v>
      </c>
      <c r="D10" s="28">
        <f>+D11+D17+D27+D53</f>
        <v>1274654480.6700001</v>
      </c>
      <c r="E10" s="7"/>
    </row>
    <row r="11" spans="1:15" x14ac:dyDescent="0.25">
      <c r="B11" s="29" t="s">
        <v>1</v>
      </c>
      <c r="C11" s="49">
        <f>SUM(C12:C16)</f>
        <v>868967931</v>
      </c>
      <c r="D11" s="49">
        <f>SUM(D12:D16)</f>
        <v>868967931</v>
      </c>
      <c r="E11" s="25"/>
    </row>
    <row r="12" spans="1:15" x14ac:dyDescent="0.25">
      <c r="B12" s="30" t="s">
        <v>2</v>
      </c>
      <c r="C12" s="50">
        <v>695114124.66999996</v>
      </c>
      <c r="D12" s="50">
        <v>695114124.66999996</v>
      </c>
      <c r="E12" s="25"/>
    </row>
    <row r="13" spans="1:15" x14ac:dyDescent="0.25">
      <c r="B13" s="30" t="s">
        <v>3</v>
      </c>
      <c r="C13" s="50">
        <v>76686279</v>
      </c>
      <c r="D13" s="50">
        <v>76686279</v>
      </c>
      <c r="E13" s="25"/>
    </row>
    <row r="14" spans="1:15" x14ac:dyDescent="0.25">
      <c r="B14" s="30" t="s">
        <v>4</v>
      </c>
      <c r="C14" s="50">
        <v>0</v>
      </c>
      <c r="D14" s="50">
        <v>0</v>
      </c>
      <c r="E14" s="25"/>
    </row>
    <row r="15" spans="1:15" x14ac:dyDescent="0.25">
      <c r="B15" s="30" t="s">
        <v>5</v>
      </c>
      <c r="C15" s="50">
        <v>158400</v>
      </c>
      <c r="D15" s="50">
        <v>158400</v>
      </c>
      <c r="E15" s="25"/>
    </row>
    <row r="16" spans="1:15" x14ac:dyDescent="0.25">
      <c r="B16" s="30" t="s">
        <v>6</v>
      </c>
      <c r="C16" s="50">
        <v>97009127.329999998</v>
      </c>
      <c r="D16" s="50">
        <v>97009127.329999998</v>
      </c>
      <c r="E16" s="25"/>
    </row>
    <row r="17" spans="2:5" x14ac:dyDescent="0.25">
      <c r="B17" s="29" t="s">
        <v>7</v>
      </c>
      <c r="C17" s="49">
        <f>SUM(C18:C26)</f>
        <v>52173500</v>
      </c>
      <c r="D17" s="49">
        <f>SUM(D18:D26)</f>
        <v>52173500</v>
      </c>
      <c r="E17" s="25"/>
    </row>
    <row r="18" spans="2:5" x14ac:dyDescent="0.25">
      <c r="B18" s="30" t="s">
        <v>8</v>
      </c>
      <c r="C18" s="50">
        <v>8527740</v>
      </c>
      <c r="D18" s="50">
        <v>8527740</v>
      </c>
      <c r="E18" s="25"/>
    </row>
    <row r="19" spans="2:5" x14ac:dyDescent="0.25">
      <c r="B19" s="30" t="s">
        <v>9</v>
      </c>
      <c r="C19" s="50">
        <v>595000</v>
      </c>
      <c r="D19" s="50">
        <v>595000</v>
      </c>
      <c r="E19" s="25"/>
    </row>
    <row r="20" spans="2:5" x14ac:dyDescent="0.25">
      <c r="B20" s="30" t="s">
        <v>10</v>
      </c>
      <c r="C20" s="50">
        <v>75600</v>
      </c>
      <c r="D20" s="50">
        <v>75600</v>
      </c>
      <c r="E20" s="25"/>
    </row>
    <row r="21" spans="2:5" x14ac:dyDescent="0.25">
      <c r="B21" s="30" t="s">
        <v>11</v>
      </c>
      <c r="C21" s="50">
        <v>1306000</v>
      </c>
      <c r="D21" s="50">
        <v>1306000</v>
      </c>
      <c r="E21" s="25"/>
    </row>
    <row r="22" spans="2:5" x14ac:dyDescent="0.25">
      <c r="B22" s="30" t="s">
        <v>12</v>
      </c>
      <c r="C22" s="50">
        <v>4891800</v>
      </c>
      <c r="D22" s="50">
        <v>4891800</v>
      </c>
      <c r="E22" s="25"/>
    </row>
    <row r="23" spans="2:5" x14ac:dyDescent="0.25">
      <c r="B23" s="30" t="s">
        <v>13</v>
      </c>
      <c r="C23" s="50">
        <v>1650000</v>
      </c>
      <c r="D23" s="50">
        <v>1650000</v>
      </c>
      <c r="E23" s="25"/>
    </row>
    <row r="24" spans="2:5" ht="30" x14ac:dyDescent="0.25">
      <c r="B24" s="30" t="s">
        <v>14</v>
      </c>
      <c r="C24" s="50">
        <v>24318000</v>
      </c>
      <c r="D24" s="50">
        <v>24318000</v>
      </c>
      <c r="E24" s="25"/>
    </row>
    <row r="25" spans="2:5" x14ac:dyDescent="0.25">
      <c r="B25" s="30" t="s">
        <v>15</v>
      </c>
      <c r="C25" s="50">
        <v>6109360</v>
      </c>
      <c r="D25" s="50">
        <v>6109360</v>
      </c>
      <c r="E25" s="25"/>
    </row>
    <row r="26" spans="2:5" x14ac:dyDescent="0.25">
      <c r="B26" s="30" t="s">
        <v>16</v>
      </c>
      <c r="C26" s="50">
        <v>4700000</v>
      </c>
      <c r="D26" s="50">
        <v>4700000</v>
      </c>
      <c r="E26" s="25"/>
    </row>
    <row r="27" spans="2:5" x14ac:dyDescent="0.25">
      <c r="B27" s="29" t="s">
        <v>17</v>
      </c>
      <c r="C27" s="49">
        <f>SUM(C28:C36)</f>
        <v>297846193</v>
      </c>
      <c r="D27" s="49">
        <f>SUM(D28:D36)</f>
        <v>307438669.67000002</v>
      </c>
      <c r="E27" s="25"/>
    </row>
    <row r="28" spans="2:5" x14ac:dyDescent="0.25">
      <c r="B28" s="30" t="s">
        <v>18</v>
      </c>
      <c r="C28" s="50">
        <v>16047990</v>
      </c>
      <c r="D28" s="50">
        <v>16047990</v>
      </c>
      <c r="E28" s="25"/>
    </row>
    <row r="29" spans="2:5" x14ac:dyDescent="0.25">
      <c r="B29" s="30" t="s">
        <v>19</v>
      </c>
      <c r="C29" s="50">
        <v>4536552</v>
      </c>
      <c r="D29" s="50">
        <v>4536552</v>
      </c>
      <c r="E29" s="25"/>
    </row>
    <row r="30" spans="2:5" x14ac:dyDescent="0.25">
      <c r="B30" s="30" t="s">
        <v>20</v>
      </c>
      <c r="C30" s="50">
        <v>12612600</v>
      </c>
      <c r="D30" s="50">
        <v>12612600</v>
      </c>
      <c r="E30" s="25"/>
    </row>
    <row r="31" spans="2:5" x14ac:dyDescent="0.25">
      <c r="B31" s="30" t="s">
        <v>21</v>
      </c>
      <c r="C31" s="50">
        <v>101598721</v>
      </c>
      <c r="D31" s="50">
        <f>101598721+9592476.67</f>
        <v>111191197.67</v>
      </c>
      <c r="E31" s="25"/>
    </row>
    <row r="32" spans="2:5" x14ac:dyDescent="0.25">
      <c r="B32" s="30" t="s">
        <v>22</v>
      </c>
      <c r="C32" s="50">
        <v>5147200</v>
      </c>
      <c r="D32" s="50">
        <v>5147200</v>
      </c>
      <c r="E32" s="25"/>
    </row>
    <row r="33" spans="2:5" x14ac:dyDescent="0.25">
      <c r="B33" s="30" t="s">
        <v>23</v>
      </c>
      <c r="C33" s="50">
        <v>7041400</v>
      </c>
      <c r="D33" s="50">
        <v>7041400</v>
      </c>
      <c r="E33" s="25"/>
    </row>
    <row r="34" spans="2:5" x14ac:dyDescent="0.25">
      <c r="B34" s="30" t="s">
        <v>24</v>
      </c>
      <c r="C34" s="50">
        <v>50995330</v>
      </c>
      <c r="D34" s="50">
        <v>50995330</v>
      </c>
      <c r="E34" s="25"/>
    </row>
    <row r="35" spans="2:5" x14ac:dyDescent="0.25">
      <c r="B35" s="30" t="s">
        <v>25</v>
      </c>
      <c r="C35" s="50">
        <v>0</v>
      </c>
      <c r="D35" s="50">
        <v>0</v>
      </c>
      <c r="E35" s="25"/>
    </row>
    <row r="36" spans="2:5" x14ac:dyDescent="0.25">
      <c r="B36" s="30" t="s">
        <v>26</v>
      </c>
      <c r="C36" s="50">
        <v>99866400</v>
      </c>
      <c r="D36" s="50">
        <v>99866400</v>
      </c>
      <c r="E36" s="25"/>
    </row>
    <row r="37" spans="2:5" x14ac:dyDescent="0.25">
      <c r="B37" s="29" t="s">
        <v>27</v>
      </c>
      <c r="C37" s="49">
        <f>SUM(C38:C44)</f>
        <v>0</v>
      </c>
      <c r="D37" s="49">
        <f>SUM(D38:D44)</f>
        <v>0</v>
      </c>
      <c r="E37" s="25"/>
    </row>
    <row r="38" spans="2:5" x14ac:dyDescent="0.25">
      <c r="B38" s="30" t="s">
        <v>28</v>
      </c>
      <c r="C38" s="50"/>
      <c r="D38" s="50"/>
      <c r="E38" s="25"/>
    </row>
    <row r="39" spans="2:5" x14ac:dyDescent="0.25">
      <c r="B39" s="30" t="s">
        <v>29</v>
      </c>
      <c r="C39" s="50"/>
      <c r="D39" s="50"/>
      <c r="E39" s="25"/>
    </row>
    <row r="40" spans="2:5" x14ac:dyDescent="0.25">
      <c r="B40" s="30" t="s">
        <v>30</v>
      </c>
      <c r="C40" s="50"/>
      <c r="D40" s="50"/>
      <c r="E40" s="25"/>
    </row>
    <row r="41" spans="2:5" x14ac:dyDescent="0.25">
      <c r="B41" s="30" t="s">
        <v>31</v>
      </c>
      <c r="C41" s="50"/>
      <c r="D41" s="50"/>
      <c r="E41" s="25"/>
    </row>
    <row r="42" spans="2:5" x14ac:dyDescent="0.25">
      <c r="B42" s="30" t="s">
        <v>32</v>
      </c>
      <c r="C42" s="50"/>
      <c r="D42" s="50"/>
      <c r="E42" s="25"/>
    </row>
    <row r="43" spans="2:5" x14ac:dyDescent="0.25">
      <c r="B43" s="30" t="s">
        <v>34</v>
      </c>
      <c r="C43" s="50"/>
      <c r="D43" s="50"/>
      <c r="E43" s="25"/>
    </row>
    <row r="44" spans="2:5" x14ac:dyDescent="0.25">
      <c r="B44" s="30" t="s">
        <v>35</v>
      </c>
      <c r="C44" s="50"/>
      <c r="D44" s="50"/>
      <c r="E44" s="25"/>
    </row>
    <row r="45" spans="2:5" x14ac:dyDescent="0.25">
      <c r="B45" s="29" t="s">
        <v>36</v>
      </c>
      <c r="C45" s="49">
        <f>SUM(C46:C52)</f>
        <v>0</v>
      </c>
      <c r="D45" s="49">
        <f>SUM(D46:D52)</f>
        <v>0</v>
      </c>
      <c r="E45" s="25"/>
    </row>
    <row r="46" spans="2:5" x14ac:dyDescent="0.25">
      <c r="B46" s="30" t="s">
        <v>37</v>
      </c>
      <c r="C46" s="50"/>
      <c r="D46" s="50"/>
      <c r="E46" s="25"/>
    </row>
    <row r="47" spans="2:5" x14ac:dyDescent="0.25">
      <c r="B47" s="30" t="s">
        <v>38</v>
      </c>
      <c r="C47" s="50"/>
      <c r="D47" s="50"/>
      <c r="E47" s="25"/>
    </row>
    <row r="48" spans="2:5" x14ac:dyDescent="0.25">
      <c r="B48" s="30" t="s">
        <v>39</v>
      </c>
      <c r="C48" s="50"/>
      <c r="D48" s="50"/>
      <c r="E48" s="25"/>
    </row>
    <row r="49" spans="2:5" x14ac:dyDescent="0.25">
      <c r="B49" s="30" t="s">
        <v>40</v>
      </c>
      <c r="C49" s="50"/>
      <c r="D49" s="50"/>
      <c r="E49" s="25"/>
    </row>
    <row r="50" spans="2:5" x14ac:dyDescent="0.25">
      <c r="B50" s="30" t="s">
        <v>100</v>
      </c>
      <c r="C50" s="50"/>
      <c r="D50" s="50"/>
      <c r="E50" s="25"/>
    </row>
    <row r="51" spans="2:5" x14ac:dyDescent="0.25">
      <c r="B51" s="30" t="s">
        <v>41</v>
      </c>
      <c r="C51" s="50"/>
      <c r="D51" s="50"/>
      <c r="E51" s="25"/>
    </row>
    <row r="52" spans="2:5" x14ac:dyDescent="0.25">
      <c r="B52" s="30" t="s">
        <v>42</v>
      </c>
      <c r="C52" s="50"/>
      <c r="D52" s="50"/>
      <c r="E52" s="25"/>
    </row>
    <row r="53" spans="2:5" x14ac:dyDescent="0.25">
      <c r="B53" s="29" t="s">
        <v>43</v>
      </c>
      <c r="C53" s="49">
        <f>SUM(C54:C62)</f>
        <v>46074380</v>
      </c>
      <c r="D53" s="49">
        <f>SUM(D54:D62)</f>
        <v>46074380</v>
      </c>
      <c r="E53" s="25"/>
    </row>
    <row r="54" spans="2:5" x14ac:dyDescent="0.25">
      <c r="B54" s="30" t="s">
        <v>44</v>
      </c>
      <c r="C54" s="50">
        <v>8130000</v>
      </c>
      <c r="D54" s="50">
        <v>8130000</v>
      </c>
      <c r="E54" s="25"/>
    </row>
    <row r="55" spans="2:5" x14ac:dyDescent="0.25">
      <c r="B55" s="30" t="s">
        <v>101</v>
      </c>
      <c r="C55" s="50">
        <v>866180</v>
      </c>
      <c r="D55" s="50">
        <v>866180</v>
      </c>
      <c r="E55" s="25"/>
    </row>
    <row r="56" spans="2:5" x14ac:dyDescent="0.25">
      <c r="B56" s="30" t="s">
        <v>46</v>
      </c>
      <c r="C56" s="50">
        <v>26613200</v>
      </c>
      <c r="D56" s="50">
        <v>26613200</v>
      </c>
      <c r="E56" s="25"/>
    </row>
    <row r="57" spans="2:5" x14ac:dyDescent="0.25">
      <c r="B57" s="30" t="s">
        <v>47</v>
      </c>
      <c r="C57" s="50">
        <v>0</v>
      </c>
      <c r="D57" s="50">
        <v>0</v>
      </c>
      <c r="E57" s="25"/>
    </row>
    <row r="58" spans="2:5" x14ac:dyDescent="0.25">
      <c r="B58" s="30" t="s">
        <v>48</v>
      </c>
      <c r="C58" s="50">
        <v>6805000</v>
      </c>
      <c r="D58" s="50">
        <v>6805000</v>
      </c>
      <c r="E58" s="25"/>
    </row>
    <row r="59" spans="2:5" x14ac:dyDescent="0.25">
      <c r="B59" s="30" t="s">
        <v>49</v>
      </c>
      <c r="C59" s="50">
        <v>810000</v>
      </c>
      <c r="D59" s="50">
        <v>810000</v>
      </c>
      <c r="E59" s="25"/>
    </row>
    <row r="60" spans="2:5" x14ac:dyDescent="0.25">
      <c r="B60" s="30" t="s">
        <v>102</v>
      </c>
      <c r="C60" s="50">
        <v>0</v>
      </c>
      <c r="D60" s="50">
        <v>0</v>
      </c>
      <c r="E60" s="25"/>
    </row>
    <row r="61" spans="2:5" x14ac:dyDescent="0.25">
      <c r="B61" s="30" t="s">
        <v>51</v>
      </c>
      <c r="C61" s="50">
        <v>1150000</v>
      </c>
      <c r="D61" s="50">
        <v>1150000</v>
      </c>
      <c r="E61" s="25"/>
    </row>
    <row r="62" spans="2:5" x14ac:dyDescent="0.25">
      <c r="B62" s="30" t="s">
        <v>52</v>
      </c>
      <c r="C62" s="50">
        <v>1700000</v>
      </c>
      <c r="D62" s="50">
        <v>1700000</v>
      </c>
      <c r="E62" s="25"/>
    </row>
    <row r="63" spans="2:5" x14ac:dyDescent="0.25">
      <c r="B63" s="29" t="s">
        <v>53</v>
      </c>
      <c r="C63" s="49">
        <f>SUM(C64:C67)</f>
        <v>0</v>
      </c>
      <c r="D63" s="49">
        <f>SUM(D64:D67)</f>
        <v>0</v>
      </c>
      <c r="E63" s="25"/>
    </row>
    <row r="64" spans="2:5" x14ac:dyDescent="0.25">
      <c r="B64" s="30" t="s">
        <v>54</v>
      </c>
      <c r="C64" s="50">
        <v>0</v>
      </c>
      <c r="D64" s="50">
        <v>0</v>
      </c>
      <c r="E64" s="25"/>
    </row>
    <row r="65" spans="2:5" x14ac:dyDescent="0.25">
      <c r="B65" s="30" t="s">
        <v>55</v>
      </c>
      <c r="C65" s="50"/>
      <c r="D65" s="50"/>
      <c r="E65" s="25"/>
    </row>
    <row r="66" spans="2:5" x14ac:dyDescent="0.25">
      <c r="B66" s="30" t="s">
        <v>56</v>
      </c>
      <c r="C66" s="50"/>
      <c r="D66" s="50"/>
      <c r="E66" s="25"/>
    </row>
    <row r="67" spans="2:5" ht="30" x14ac:dyDescent="0.25">
      <c r="B67" s="30" t="s">
        <v>57</v>
      </c>
      <c r="C67" s="50"/>
      <c r="D67" s="50"/>
      <c r="E67" s="25"/>
    </row>
    <row r="68" spans="2:5" x14ac:dyDescent="0.25">
      <c r="B68" s="29" t="s">
        <v>58</v>
      </c>
      <c r="C68" s="49">
        <f>SUM(C69:C70)</f>
        <v>0</v>
      </c>
      <c r="D68" s="49">
        <f>SUM(D69:D70)</f>
        <v>0</v>
      </c>
      <c r="E68" s="25"/>
    </row>
    <row r="69" spans="2:5" x14ac:dyDescent="0.25">
      <c r="B69" s="30" t="s">
        <v>59</v>
      </c>
      <c r="C69" s="50"/>
      <c r="D69" s="50"/>
      <c r="E69" s="25"/>
    </row>
    <row r="70" spans="2:5" x14ac:dyDescent="0.25">
      <c r="B70" s="30" t="s">
        <v>60</v>
      </c>
      <c r="C70" s="50"/>
      <c r="D70" s="50"/>
      <c r="E70" s="25"/>
    </row>
    <row r="71" spans="2:5" x14ac:dyDescent="0.25">
      <c r="B71" s="29" t="s">
        <v>61</v>
      </c>
      <c r="C71" s="49">
        <f>SUM(C72:C74)</f>
        <v>0</v>
      </c>
      <c r="D71" s="49">
        <f>SUM(D72:D74)</f>
        <v>0</v>
      </c>
      <c r="E71" s="25"/>
    </row>
    <row r="72" spans="2:5" x14ac:dyDescent="0.25">
      <c r="B72" s="30" t="s">
        <v>62</v>
      </c>
      <c r="C72" s="50"/>
      <c r="D72" s="50"/>
      <c r="E72" s="25"/>
    </row>
    <row r="73" spans="2:5" x14ac:dyDescent="0.25">
      <c r="B73" s="30" t="s">
        <v>63</v>
      </c>
      <c r="C73" s="50"/>
      <c r="D73" s="50"/>
      <c r="E73" s="25"/>
    </row>
    <row r="74" spans="2:5" x14ac:dyDescent="0.25">
      <c r="B74" s="30" t="s">
        <v>64</v>
      </c>
      <c r="C74" s="50"/>
      <c r="D74" s="50"/>
      <c r="E74" s="25"/>
    </row>
    <row r="75" spans="2:5" x14ac:dyDescent="0.25">
      <c r="B75" s="32" t="s">
        <v>103</v>
      </c>
      <c r="C75" s="51">
        <f>C11+C17+C27+C37+C45+C53+C63+C68+C71</f>
        <v>1265062004</v>
      </c>
      <c r="D75" s="51">
        <f>D11+D17+D27+D37+D45+D53+D63+D68+D71</f>
        <v>1274654480.6700001</v>
      </c>
      <c r="E75" s="25"/>
    </row>
    <row r="76" spans="2:5" x14ac:dyDescent="0.25">
      <c r="B76" s="34"/>
      <c r="C76" s="31"/>
      <c r="D76" s="43"/>
      <c r="E76" s="25"/>
    </row>
    <row r="77" spans="2:5" x14ac:dyDescent="0.25">
      <c r="B77" s="27" t="s">
        <v>67</v>
      </c>
      <c r="C77" s="35"/>
      <c r="E77" s="25"/>
    </row>
    <row r="78" spans="2:5" x14ac:dyDescent="0.25">
      <c r="B78" s="29" t="s">
        <v>68</v>
      </c>
      <c r="C78" s="36"/>
      <c r="E78" s="25"/>
    </row>
    <row r="79" spans="2:5" x14ac:dyDescent="0.25">
      <c r="B79" s="30" t="s">
        <v>69</v>
      </c>
      <c r="C79" s="31"/>
      <c r="E79" s="25"/>
    </row>
    <row r="80" spans="2:5" x14ac:dyDescent="0.25">
      <c r="B80" s="30" t="s">
        <v>70</v>
      </c>
      <c r="C80" s="31"/>
      <c r="E80" s="25"/>
    </row>
    <row r="81" spans="2:5" x14ac:dyDescent="0.25">
      <c r="B81" s="29" t="s">
        <v>71</v>
      </c>
      <c r="C81" s="36"/>
      <c r="E81" s="25"/>
    </row>
    <row r="82" spans="2:5" x14ac:dyDescent="0.25">
      <c r="B82" s="30" t="s">
        <v>72</v>
      </c>
      <c r="C82" s="31"/>
      <c r="E82" s="25"/>
    </row>
    <row r="83" spans="2:5" x14ac:dyDescent="0.25">
      <c r="B83" s="30" t="s">
        <v>73</v>
      </c>
      <c r="C83" s="31"/>
      <c r="E83" s="25"/>
    </row>
    <row r="84" spans="2:5" x14ac:dyDescent="0.25">
      <c r="B84" s="29" t="s">
        <v>74</v>
      </c>
      <c r="C84" s="36"/>
      <c r="E84" s="25"/>
    </row>
    <row r="85" spans="2:5" x14ac:dyDescent="0.25">
      <c r="B85" s="30" t="s">
        <v>75</v>
      </c>
      <c r="C85" s="31"/>
      <c r="E85" s="25"/>
    </row>
    <row r="86" spans="2:5" x14ac:dyDescent="0.25">
      <c r="B86" s="32" t="s">
        <v>104</v>
      </c>
      <c r="C86" s="33"/>
      <c r="D86" s="33"/>
      <c r="E86" s="25"/>
    </row>
    <row r="88" spans="2:5" ht="15.75" x14ac:dyDescent="0.25">
      <c r="B88" s="37" t="s">
        <v>105</v>
      </c>
      <c r="C88" s="38">
        <f>C75+C86</f>
        <v>1265062004</v>
      </c>
      <c r="D88" s="38">
        <f>D75+D86</f>
        <v>1274654480.6700001</v>
      </c>
    </row>
    <row r="89" spans="2:5" x14ac:dyDescent="0.25">
      <c r="C89" s="22"/>
      <c r="D89" s="22"/>
    </row>
    <row r="90" spans="2:5" ht="15.75" thickBot="1" x14ac:dyDescent="0.3">
      <c r="C90" s="22"/>
      <c r="D90" s="22"/>
    </row>
    <row r="91" spans="2:5" ht="26.25" customHeight="1" thickBot="1" x14ac:dyDescent="0.3">
      <c r="B91" s="20" t="s">
        <v>95</v>
      </c>
      <c r="C91" s="22"/>
      <c r="D91" s="22"/>
    </row>
    <row r="92" spans="2:5" ht="33.75" customHeight="1" thickBot="1" x14ac:dyDescent="0.3">
      <c r="B92" s="18" t="s">
        <v>96</v>
      </c>
      <c r="C92" s="22"/>
      <c r="D92" s="22"/>
    </row>
    <row r="93" spans="2:5" ht="60.75" thickBot="1" x14ac:dyDescent="0.3">
      <c r="B93" s="19" t="s">
        <v>97</v>
      </c>
      <c r="C93" s="22"/>
      <c r="D93" s="22"/>
    </row>
    <row r="97" spans="2:2" ht="15.75" x14ac:dyDescent="0.25">
      <c r="B97" s="57"/>
    </row>
    <row r="98" spans="2:2" ht="15.75" x14ac:dyDescent="0.25">
      <c r="B98" s="58" t="s">
        <v>108</v>
      </c>
    </row>
    <row r="99" spans="2:2" ht="15.75" x14ac:dyDescent="0.25">
      <c r="B99" s="59" t="s">
        <v>109</v>
      </c>
    </row>
  </sheetData>
  <mergeCells count="5">
    <mergeCell ref="B4:D4"/>
    <mergeCell ref="B3:D3"/>
    <mergeCell ref="B7:D7"/>
    <mergeCell ref="B6:D6"/>
    <mergeCell ref="B5:D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95"/>
  <sheetViews>
    <sheetView showGridLines="0" tabSelected="1" topLeftCell="C1" workbookViewId="0">
      <selection activeCell="K99" sqref="K99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6" width="14.140625" customWidth="1"/>
    <col min="17" max="17" width="14.140625" bestFit="1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63" t="s">
        <v>98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3:21" ht="21" customHeight="1" x14ac:dyDescent="0.25">
      <c r="C4" s="61" t="s">
        <v>99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3:21" ht="15.75" x14ac:dyDescent="0.25">
      <c r="C5" s="67" t="s">
        <v>107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3:21" ht="15.75" customHeight="1" x14ac:dyDescent="0.25">
      <c r="C6" s="65" t="s">
        <v>92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3:21" ht="15.75" customHeight="1" x14ac:dyDescent="0.25">
      <c r="C7" s="66" t="s">
        <v>77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72" t="s">
        <v>66</v>
      </c>
      <c r="D9" s="73" t="s">
        <v>94</v>
      </c>
      <c r="E9" s="73" t="s">
        <v>93</v>
      </c>
      <c r="F9" s="69" t="s">
        <v>91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</row>
    <row r="10" spans="3:21" x14ac:dyDescent="0.25">
      <c r="C10" s="72"/>
      <c r="D10" s="74"/>
      <c r="E10" s="7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77920645.299999982</v>
      </c>
      <c r="L11" s="42">
        <f t="shared" si="0"/>
        <v>93244658.829999998</v>
      </c>
      <c r="M11" s="42">
        <f>+M12+M18+M28+M54</f>
        <v>77724437.859999999</v>
      </c>
      <c r="N11" s="42">
        <f t="shared" ref="N11" si="1">+N12+N18+N28+N54</f>
        <v>105259530.06999999</v>
      </c>
      <c r="O11" s="42">
        <f t="shared" ref="O11" si="2">+O12+O18+O28+O54</f>
        <v>78137053.420000002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828029037.14999998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50439648.349999994</v>
      </c>
      <c r="L12" s="42">
        <f t="shared" si="5"/>
        <v>49512973.689999998</v>
      </c>
      <c r="M12" s="42">
        <f t="shared" ref="M12" si="6">SUM(M13:M17)</f>
        <v>49967823.279999994</v>
      </c>
      <c r="N12" s="42">
        <f t="shared" ref="N12" si="7">SUM(N13:N17)</f>
        <v>72406200.530000001</v>
      </c>
      <c r="O12" s="42">
        <f t="shared" ref="O12" si="8">SUM(O13:O17)</f>
        <v>49295622.210000001</v>
      </c>
      <c r="P12" s="42">
        <f>SUM(P13:P17)</f>
        <v>0</v>
      </c>
      <c r="Q12" s="42">
        <f t="shared" ref="Q12" si="9">SUM(Q13:Q17)</f>
        <v>0</v>
      </c>
      <c r="R12" s="45">
        <f>SUM(F12:Q12)</f>
        <v>547227999.92000008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43292273.109999999</v>
      </c>
      <c r="L13" s="22">
        <f>+'P3 Ejecucion '!J12</f>
        <v>42504092.890000001</v>
      </c>
      <c r="M13" s="22">
        <f>+'P3 Ejecucion '!K12</f>
        <v>42975440.149999999</v>
      </c>
      <c r="N13" s="22">
        <f>+'P3 Ejecucion '!L12</f>
        <v>43301228.280000001</v>
      </c>
      <c r="O13" s="22">
        <f>+'P3 Ejecucion '!M12</f>
        <v>42427691.579999998</v>
      </c>
      <c r="P13" s="22">
        <f>+'P3 Ejecucion '!N12</f>
        <v>0</v>
      </c>
      <c r="Q13" s="22">
        <f>+'P3 Ejecucion '!O12</f>
        <v>0</v>
      </c>
      <c r="R13" s="43">
        <f>SUM(F13:Q13)</f>
        <v>432041594.19999999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663793.30000000005</v>
      </c>
      <c r="L14" s="22">
        <f>+'P3 Ejecucion '!J13</f>
        <v>648300</v>
      </c>
      <c r="M14" s="22">
        <f>+'P3 Ejecucion '!K13</f>
        <v>630136.66</v>
      </c>
      <c r="N14" s="22">
        <f>+'P3 Ejecucion '!L13</f>
        <v>22765432.09</v>
      </c>
      <c r="O14" s="22">
        <f>+'P3 Ejecucion '!M13</f>
        <v>609793.31999999995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50830413.059999995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6483581.9400000004</v>
      </c>
      <c r="L17" s="22">
        <f>+'P3 Ejecucion '!J16</f>
        <v>6360580.7999999998</v>
      </c>
      <c r="M17" s="22">
        <f>+'P3 Ejecucion '!K16</f>
        <v>6362246.4699999997</v>
      </c>
      <c r="N17" s="22">
        <f>+'P3 Ejecucion '!L16</f>
        <v>6339540.1600000001</v>
      </c>
      <c r="O17" s="22">
        <f>+'P3 Ejecucion '!M16</f>
        <v>6258137.3099999996</v>
      </c>
      <c r="P17" s="22">
        <f>+'P3 Ejecucion '!N16</f>
        <v>0</v>
      </c>
      <c r="Q17" s="22">
        <f>+'P3 Ejecucion '!O16</f>
        <v>0</v>
      </c>
      <c r="R17" s="43">
        <f t="shared" si="10"/>
        <v>64355992.659999996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5906857.0399999991</v>
      </c>
      <c r="L18" s="26">
        <f t="shared" si="11"/>
        <v>8061830.2000000002</v>
      </c>
      <c r="M18" s="26">
        <f t="shared" ref="M18" si="12">SUM(M19:M27)</f>
        <v>3357272.52</v>
      </c>
      <c r="N18" s="26">
        <f t="shared" ref="N18" si="13">SUM(N19:N27)</f>
        <v>5046328.83</v>
      </c>
      <c r="O18" s="26">
        <f t="shared" ref="O18" si="14">SUM(O19:O27)</f>
        <v>2645994.21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40306621.420000002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994022.92</v>
      </c>
      <c r="L19" s="22">
        <f>+'P3 Ejecucion '!J18</f>
        <v>755729.06</v>
      </c>
      <c r="M19" s="22">
        <f>+'P3 Ejecucion '!K18</f>
        <v>602134.61</v>
      </c>
      <c r="N19" s="22">
        <f>+'P3 Ejecucion '!L18</f>
        <v>611663</v>
      </c>
      <c r="O19" s="22">
        <f>+'P3 Ejecucion '!M18</f>
        <v>399583.51</v>
      </c>
      <c r="P19" s="22">
        <f>+'P3 Ejecucion '!N18</f>
        <v>0</v>
      </c>
      <c r="Q19" s="22">
        <f>+'P3 Ejecucion '!O18</f>
        <v>0</v>
      </c>
      <c r="R19" s="43">
        <f>SUM(F19:Q19)</f>
        <v>6779199.3700000001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139830</v>
      </c>
      <c r="L20" s="22">
        <f>+'P3 Ejecucion '!J19</f>
        <v>1648820</v>
      </c>
      <c r="M20" s="22">
        <f>+'P3 Ejecucion '!K19</f>
        <v>227740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3310670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3850.98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3850.98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127200</v>
      </c>
      <c r="L22" s="22">
        <f>+'P3 Ejecucion '!J21</f>
        <v>256962.65</v>
      </c>
      <c r="M22" s="22">
        <f>+'P3 Ejecucion '!K21</f>
        <v>0</v>
      </c>
      <c r="N22" s="22">
        <f>+'P3 Ejecucion '!L21</f>
        <v>0</v>
      </c>
      <c r="O22" s="22">
        <f>+'P3 Ejecucion '!M21</f>
        <v>16284</v>
      </c>
      <c r="P22" s="22">
        <f>+'P3 Ejecucion '!N21</f>
        <v>0</v>
      </c>
      <c r="Q22" s="22">
        <f>+'P3 Ejecucion '!O21</f>
        <v>0</v>
      </c>
      <c r="R22" s="43">
        <f>SUM(F22:Q22)</f>
        <v>1217358.8799999999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1531790</v>
      </c>
      <c r="L23" s="22">
        <f>+'P3 Ejecucion '!J22</f>
        <v>362827.04</v>
      </c>
      <c r="M23" s="22">
        <f>+'P3 Ejecucion '!K22</f>
        <v>0</v>
      </c>
      <c r="N23" s="22">
        <f>+'P3 Ejecucion '!L22</f>
        <v>220660</v>
      </c>
      <c r="O23" s="22">
        <f>+'P3 Ejecucion '!M22</f>
        <v>227740</v>
      </c>
      <c r="P23" s="22">
        <f>+'P3 Ejecucion '!N22</f>
        <v>0</v>
      </c>
      <c r="Q23" s="22">
        <f>+'P3 Ejecucion '!O22</f>
        <v>0</v>
      </c>
      <c r="R23" s="43">
        <f t="shared" si="17"/>
        <v>3075236.18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101873.29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1415688.05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1979556.22</v>
      </c>
      <c r="L25" s="22">
        <f>+'P3 Ejecucion '!J24</f>
        <v>4241614.1399999997</v>
      </c>
      <c r="M25" s="22">
        <f>+'P3 Ejecucion '!K24</f>
        <v>2097817.91</v>
      </c>
      <c r="N25" s="22">
        <f>+'P3 Ejecucion '!L24</f>
        <v>3409625.83</v>
      </c>
      <c r="O25" s="22">
        <f>+'P3 Ejecucion '!M24</f>
        <v>1738537.7</v>
      </c>
      <c r="P25" s="22">
        <f>+'P3 Ejecucion '!N24</f>
        <v>0</v>
      </c>
      <c r="Q25" s="22">
        <f>+'P3 Ejecucion '!O24</f>
        <v>0</v>
      </c>
      <c r="R25" s="43">
        <f t="shared" si="17"/>
        <v>19204682.629999999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219149.6</v>
      </c>
      <c r="L26" s="22">
        <f>+'P3 Ejecucion '!J25</f>
        <v>679653.04</v>
      </c>
      <c r="M26" s="22">
        <f>+'P3 Ejecucion '!K25</f>
        <v>429580</v>
      </c>
      <c r="N26" s="22">
        <f>+'P3 Ejecucion '!L25</f>
        <v>804380</v>
      </c>
      <c r="O26" s="22">
        <f>+'P3 Ejecucion '!M25</f>
        <v>263849</v>
      </c>
      <c r="P26" s="22">
        <f>+'P3 Ejecucion '!N25</f>
        <v>0</v>
      </c>
      <c r="Q26" s="22">
        <f>+'P3 Ejecucion '!O25</f>
        <v>0</v>
      </c>
      <c r="R26" s="43">
        <f t="shared" si="17"/>
        <v>3371271.04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915308.3</v>
      </c>
      <c r="L27" s="22">
        <f>+'P3 Ejecucion '!J26</f>
        <v>10500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1928664.29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20463919.030000001</v>
      </c>
      <c r="L28" s="42">
        <f t="shared" si="18"/>
        <v>27572511.25</v>
      </c>
      <c r="M28" s="42">
        <f t="shared" si="18"/>
        <v>21866660.939999998</v>
      </c>
      <c r="N28" s="42">
        <f t="shared" si="18"/>
        <v>23965547.619999997</v>
      </c>
      <c r="O28" s="42">
        <f t="shared" si="18"/>
        <v>23043063.34</v>
      </c>
      <c r="P28" s="42">
        <f t="shared" si="18"/>
        <v>0</v>
      </c>
      <c r="Q28" s="42">
        <f t="shared" si="18"/>
        <v>0</v>
      </c>
      <c r="R28" s="45">
        <f>SUM(F28:Q28)</f>
        <v>213448904.02000001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1362969.32</v>
      </c>
      <c r="L29" s="22">
        <f>+'P3 Ejecucion '!J28</f>
        <v>2506435.2200000002</v>
      </c>
      <c r="M29" s="22">
        <f>+'P3 Ejecucion '!K28</f>
        <v>1601460.76</v>
      </c>
      <c r="N29" s="22">
        <f>+'P3 Ejecucion '!L28</f>
        <v>1651631.91</v>
      </c>
      <c r="O29" s="22">
        <f>+'P3 Ejecucion '!M28</f>
        <v>2123610.08</v>
      </c>
      <c r="P29" s="22">
        <f>+'P3 Ejecucion '!N28</f>
        <v>0</v>
      </c>
      <c r="Q29" s="22">
        <f>+'P3 Ejecucion '!O28</f>
        <v>0</v>
      </c>
      <c r="R29" s="43">
        <f>SUM(F29:Q29)</f>
        <v>17301903.66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10761.5</v>
      </c>
      <c r="L30" s="22">
        <f>+'P3 Ejecucion '!J29</f>
        <v>89511.6</v>
      </c>
      <c r="M30" s="22">
        <f>+'P3 Ejecucion '!K29</f>
        <v>549880</v>
      </c>
      <c r="N30" s="22">
        <f>+'P3 Ejecucion '!L29</f>
        <v>64144.800000000003</v>
      </c>
      <c r="O30" s="22">
        <f>+'P3 Ejecucion '!M29</f>
        <v>97940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2512460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1464603.02</v>
      </c>
      <c r="L31" s="22">
        <f>+'P3 Ejecucion '!J30</f>
        <v>551957.68000000005</v>
      </c>
      <c r="M31" s="22">
        <f>+'P3 Ejecucion '!K30</f>
        <v>802695</v>
      </c>
      <c r="N31" s="22">
        <f>+'P3 Ejecucion '!L30</f>
        <v>409318.40000000002</v>
      </c>
      <c r="O31" s="22">
        <f>+'P3 Ejecucion '!M30</f>
        <v>1017362.96</v>
      </c>
      <c r="P31" s="22">
        <f>+'P3 Ejecucion '!N30</f>
        <v>0</v>
      </c>
      <c r="Q31" s="22">
        <f>+'P3 Ejecucion '!O30</f>
        <v>0</v>
      </c>
      <c r="R31" s="43">
        <f t="shared" si="19"/>
        <v>6809017.4199999999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8544160.3200000003</v>
      </c>
      <c r="L32" s="22">
        <f>+'P3 Ejecucion '!J31</f>
        <v>6343715.0999999996</v>
      </c>
      <c r="M32" s="22">
        <f>+'P3 Ejecucion '!K31</f>
        <v>7117063</v>
      </c>
      <c r="N32" s="22">
        <f>+'P3 Ejecucion '!L31</f>
        <v>9084040.9000000004</v>
      </c>
      <c r="O32" s="22">
        <f>+'P3 Ejecucion '!M31</f>
        <v>6845536.7000000002</v>
      </c>
      <c r="P32" s="22">
        <f>+'P3 Ejecucion '!N31</f>
        <v>0</v>
      </c>
      <c r="Q32" s="22">
        <f>+'P3 Ejecucion '!O31</f>
        <v>0</v>
      </c>
      <c r="R32" s="43">
        <f t="shared" si="19"/>
        <v>66872971.549999997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149615.74</v>
      </c>
      <c r="L33" s="22">
        <f>+'P3 Ejecucion '!J32</f>
        <v>63831.08</v>
      </c>
      <c r="M33" s="22">
        <f>+'P3 Ejecucion '!K32</f>
        <v>38999</v>
      </c>
      <c r="N33" s="22">
        <f>+'P3 Ejecucion '!L32</f>
        <v>0</v>
      </c>
      <c r="O33" s="22">
        <f>+'P3 Ejecucion '!M32</f>
        <v>57171</v>
      </c>
      <c r="P33" s="22">
        <f>+'P3 Ejecucion '!N32</f>
        <v>0</v>
      </c>
      <c r="Q33" s="22">
        <f>+'P3 Ejecucion '!O32</f>
        <v>0</v>
      </c>
      <c r="R33" s="43">
        <f t="shared" si="19"/>
        <v>533079.32000000007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116290.09</v>
      </c>
      <c r="L34" s="22">
        <f>+'P3 Ejecucion '!J33</f>
        <v>69297.97</v>
      </c>
      <c r="M34" s="22">
        <f>+'P3 Ejecucion '!K33</f>
        <v>180769.51</v>
      </c>
      <c r="N34" s="22">
        <f>+'P3 Ejecucion '!L33</f>
        <v>10375.27</v>
      </c>
      <c r="O34" s="22">
        <f>+'P3 Ejecucion '!M33</f>
        <v>158995.60999999999</v>
      </c>
      <c r="P34" s="22">
        <f>+'P3 Ejecucion '!N33</f>
        <v>0</v>
      </c>
      <c r="Q34" s="22">
        <f>+'P3 Ejecucion '!O33</f>
        <v>0</v>
      </c>
      <c r="R34" s="43">
        <f t="shared" si="19"/>
        <v>742537.54999999993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1556919.65</v>
      </c>
      <c r="L35" s="22">
        <f>+'P3 Ejecucion '!J34</f>
        <v>7961337.6699999999</v>
      </c>
      <c r="M35" s="22">
        <f>+'P3 Ejecucion '!K34</f>
        <v>3672803.4</v>
      </c>
      <c r="N35" s="22">
        <f>+'P3 Ejecucion '!L34</f>
        <v>3598845.83</v>
      </c>
      <c r="O35" s="22">
        <f>+'P3 Ejecucion '!M34</f>
        <v>7350239.1799999997</v>
      </c>
      <c r="P35" s="22">
        <f>+'P3 Ejecucion '!N34</f>
        <v>0</v>
      </c>
      <c r="Q35" s="22">
        <f>+'P3 Ejecucion '!O34</f>
        <v>0</v>
      </c>
      <c r="R35" s="43">
        <f t="shared" si="19"/>
        <v>46641934.459999993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7258599.3899999997</v>
      </c>
      <c r="L37" s="22">
        <f>+'P3 Ejecucion '!J36</f>
        <v>9986424.9299999997</v>
      </c>
      <c r="M37" s="22">
        <f>+'P3 Ejecucion '!K36</f>
        <v>7902990.2699999996</v>
      </c>
      <c r="N37" s="22">
        <f>+'P3 Ejecucion '!L36</f>
        <v>9147190.5099999998</v>
      </c>
      <c r="O37" s="22">
        <f>+'P3 Ejecucion '!M36</f>
        <v>5392207.8099999996</v>
      </c>
      <c r="P37" s="22">
        <f>+'P3 Ejecucion '!N36</f>
        <v>0</v>
      </c>
      <c r="Q37" s="22">
        <f>+'P3 Ejecucion '!O36</f>
        <v>0</v>
      </c>
      <c r="R37" s="43">
        <f>SUM(F37:Q37)</f>
        <v>72035000.059999987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>SUM(H39:H47)</f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2522086</v>
      </c>
      <c r="K54" s="42">
        <f t="shared" si="26"/>
        <v>1110220.8799999999</v>
      </c>
      <c r="L54" s="42">
        <f t="shared" si="26"/>
        <v>8097343.6900000004</v>
      </c>
      <c r="M54" s="42">
        <f t="shared" si="26"/>
        <v>2532681.12</v>
      </c>
      <c r="N54" s="42">
        <f t="shared" si="26"/>
        <v>3841453.0900000003</v>
      </c>
      <c r="O54" s="42">
        <f t="shared" si="26"/>
        <v>3152373.66</v>
      </c>
      <c r="P54" s="42">
        <f t="shared" si="26"/>
        <v>0</v>
      </c>
      <c r="Q54" s="42">
        <f t="shared" si="26"/>
        <v>0</v>
      </c>
      <c r="R54" s="45">
        <f>SUM(F54:Q54)</f>
        <v>27045511.790000003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318806.15000000002</v>
      </c>
      <c r="L55" s="22">
        <f>+'P3 Ejecucion '!J54</f>
        <v>2448068.75</v>
      </c>
      <c r="M55" s="22">
        <f>+'P3 Ejecucion '!K54</f>
        <v>588000.01</v>
      </c>
      <c r="N55" s="22">
        <f>+'P3 Ejecucion '!L54</f>
        <v>38541.629999999997</v>
      </c>
      <c r="O55" s="22">
        <f>+'P3 Ejecucion '!M54</f>
        <v>149496.54999999999</v>
      </c>
      <c r="P55" s="22">
        <f>+'P3 Ejecucion '!N54</f>
        <v>0</v>
      </c>
      <c r="Q55" s="22">
        <f>+'P3 Ejecucion '!O54</f>
        <v>0</v>
      </c>
      <c r="R55" s="43">
        <f t="shared" ref="R55:R61" si="27">SUM(F55:Q55)</f>
        <v>4340518.95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230100</v>
      </c>
      <c r="L56" s="22">
        <f>+'P3 Ejecucion '!J55</f>
        <v>29494.2</v>
      </c>
      <c r="M56" s="22">
        <f>+'P3 Ejecucion '!K55</f>
        <v>0</v>
      </c>
      <c r="N56" s="22">
        <f>+'P3 Ejecucion '!L55</f>
        <v>199990.34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581528.96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5179319.25</v>
      </c>
      <c r="M57" s="22">
        <f>+'P3 Ejecucion '!K56</f>
        <v>1466740</v>
      </c>
      <c r="N57" s="22">
        <f>+'P3 Ejecucion '!L56</f>
        <v>3602921.12</v>
      </c>
      <c r="O57" s="22">
        <f>+'P3 Ejecucion '!M56</f>
        <v>674176.48</v>
      </c>
      <c r="P57" s="22">
        <f>+'P3 Ejecucion '!N56</f>
        <v>0</v>
      </c>
      <c r="Q57" s="22">
        <f>+'P3 Ejecucion '!O56</f>
        <v>0</v>
      </c>
      <c r="R57" s="43">
        <f t="shared" si="27"/>
        <v>17796322.510000002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561314.73</v>
      </c>
      <c r="L59" s="22">
        <f>+'P3 Ejecucion '!J58</f>
        <v>430912.99</v>
      </c>
      <c r="M59" s="22">
        <f>+'P3 Ejecucion '!K58</f>
        <v>477941.11</v>
      </c>
      <c r="N59" s="22">
        <f>+'P3 Ejecucion '!L58</f>
        <v>0</v>
      </c>
      <c r="O59" s="22">
        <f>+'P3 Ejecucion '!M58</f>
        <v>2328700.63</v>
      </c>
      <c r="P59" s="22">
        <f>+'P3 Ejecucion '!N58</f>
        <v>0</v>
      </c>
      <c r="Q59" s="22">
        <f>+'P3 Ejecucion '!O58</f>
        <v>0</v>
      </c>
      <c r="R59" s="43">
        <f t="shared" si="27"/>
        <v>4245816.66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9548.5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81324.710000000006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81453650.559999987</v>
      </c>
      <c r="J85" s="48">
        <f t="shared" si="29"/>
        <v>76963427.420000002</v>
      </c>
      <c r="K85" s="48">
        <f t="shared" si="29"/>
        <v>77920645.299999982</v>
      </c>
      <c r="L85" s="48">
        <f t="shared" si="29"/>
        <v>93244658.829999998</v>
      </c>
      <c r="M85" s="48">
        <f t="shared" si="29"/>
        <v>77724437.859999999</v>
      </c>
      <c r="N85" s="48">
        <f t="shared" si="29"/>
        <v>105259530.06999999</v>
      </c>
      <c r="O85" s="48">
        <f t="shared" si="29"/>
        <v>78137053.420000002</v>
      </c>
      <c r="P85" s="48">
        <f t="shared" si="29"/>
        <v>0</v>
      </c>
      <c r="Q85" s="48">
        <f t="shared" si="29"/>
        <v>0</v>
      </c>
      <c r="R85" s="48">
        <f>R12+R18+R28+R38+R47+R54+R64+R69+R72</f>
        <v>828029037.14999998</v>
      </c>
    </row>
    <row r="86" spans="3:19" ht="15.75" x14ac:dyDescent="0.25">
      <c r="D86" s="57"/>
    </row>
    <row r="88" spans="3:19" ht="15.75" thickBot="1" x14ac:dyDescent="0.3"/>
    <row r="89" spans="3:19" x14ac:dyDescent="0.25">
      <c r="C89" s="75" t="s">
        <v>110</v>
      </c>
      <c r="D89" s="76"/>
      <c r="E89" s="77"/>
      <c r="F89" s="77"/>
    </row>
    <row r="90" spans="3:19" x14ac:dyDescent="0.25">
      <c r="C90" s="78" t="s">
        <v>111</v>
      </c>
      <c r="D90" s="79"/>
      <c r="E90" s="80"/>
      <c r="F90" s="77"/>
    </row>
    <row r="91" spans="3:19" x14ac:dyDescent="0.25">
      <c r="C91" s="81" t="s">
        <v>112</v>
      </c>
      <c r="D91" s="82"/>
      <c r="E91" s="83"/>
      <c r="F91" s="77"/>
    </row>
    <row r="92" spans="3:19" x14ac:dyDescent="0.25">
      <c r="C92" s="81" t="s">
        <v>113</v>
      </c>
      <c r="D92" s="84"/>
      <c r="E92" s="85"/>
      <c r="F92" s="77"/>
    </row>
    <row r="93" spans="3:19" ht="15.75" x14ac:dyDescent="0.25">
      <c r="C93" s="86" t="s">
        <v>95</v>
      </c>
      <c r="D93" s="86"/>
      <c r="E93" s="86"/>
      <c r="F93" s="86"/>
      <c r="G93" s="86"/>
      <c r="L93" s="60"/>
      <c r="M93" s="58" t="s">
        <v>108</v>
      </c>
      <c r="N93" s="60"/>
    </row>
    <row r="94" spans="3:19" ht="15.75" x14ac:dyDescent="0.25">
      <c r="C94" s="87" t="s">
        <v>96</v>
      </c>
      <c r="D94" s="87"/>
      <c r="E94" s="87"/>
      <c r="F94" s="87"/>
      <c r="G94" s="87"/>
      <c r="M94" s="59" t="s">
        <v>109</v>
      </c>
    </row>
    <row r="95" spans="3:19" x14ac:dyDescent="0.25">
      <c r="C95" s="88" t="s">
        <v>97</v>
      </c>
      <c r="D95" s="88"/>
      <c r="E95" s="88"/>
      <c r="F95" s="88"/>
      <c r="G95" s="88"/>
    </row>
  </sheetData>
  <mergeCells count="12">
    <mergeCell ref="C93:G93"/>
    <mergeCell ref="C94:G94"/>
    <mergeCell ref="C95:G95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rintOptions horizontalCentered="1"/>
  <pageMargins left="0.34251968503937008" right="0.31496062992125984" top="0.35433070866141736" bottom="0.35433070866141736" header="0.31496062992125984" footer="0.31496062992125984"/>
  <pageSetup paperSize="120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6"/>
  <sheetViews>
    <sheetView showGridLines="0" topLeftCell="A59" zoomScale="70" zoomScaleNormal="70" workbookViewId="0">
      <selection activeCell="C92" sqref="C92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6" width="20.28515625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19.5703125" customWidth="1"/>
    <col min="15" max="15" width="19.28515625" customWidth="1"/>
    <col min="16" max="17" width="25" customWidth="1"/>
    <col min="18" max="18" width="23.140625" customWidth="1"/>
    <col min="20" max="20" width="14.42578125" customWidth="1"/>
  </cols>
  <sheetData>
    <row r="3" spans="3:20" ht="28.5" customHeight="1" x14ac:dyDescent="0.25">
      <c r="C3" s="63" t="s">
        <v>98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53"/>
    </row>
    <row r="4" spans="3:20" ht="21" customHeight="1" x14ac:dyDescent="0.25">
      <c r="C4" s="61" t="s">
        <v>99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2"/>
    </row>
    <row r="5" spans="3:20" ht="15.75" x14ac:dyDescent="0.25">
      <c r="C5" s="67" t="s">
        <v>107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54"/>
    </row>
    <row r="6" spans="3:20" ht="15.75" customHeight="1" x14ac:dyDescent="0.25">
      <c r="C6" s="65" t="s">
        <v>92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13"/>
    </row>
    <row r="7" spans="3:20" ht="15.75" customHeight="1" x14ac:dyDescent="0.25">
      <c r="C7" s="66" t="s">
        <v>77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3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5"/>
      <c r="R9" s="22"/>
      <c r="T9" s="44"/>
    </row>
    <row r="10" spans="3:20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93244658.829999998</v>
      </c>
      <c r="K10" s="42">
        <f>+K11+K17+K27+K53</f>
        <v>77724437.859999999</v>
      </c>
      <c r="L10" s="42">
        <f t="shared" si="0"/>
        <v>105259530.06999999</v>
      </c>
      <c r="M10" s="42">
        <f t="shared" si="0"/>
        <v>78137053.420000002</v>
      </c>
      <c r="N10" s="42">
        <f>+N11+N17+N27+N53</f>
        <v>0</v>
      </c>
      <c r="O10" s="42">
        <f>+O11+O17+O27+O53</f>
        <v>0</v>
      </c>
      <c r="P10" s="45">
        <f>SUM(D10:O10)</f>
        <v>828029037.14999998</v>
      </c>
      <c r="Q10" s="42"/>
      <c r="R10" s="5"/>
    </row>
    <row r="11" spans="3:20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49967823.279999994</v>
      </c>
      <c r="L11" s="42">
        <f t="shared" si="1"/>
        <v>72406200.530000001</v>
      </c>
      <c r="M11" s="42">
        <f t="shared" si="1"/>
        <v>49295622.210000001</v>
      </c>
      <c r="N11" s="42">
        <f>SUM(N12:N16)</f>
        <v>0</v>
      </c>
      <c r="O11" s="42">
        <f>SUM(O12:O16)</f>
        <v>0</v>
      </c>
      <c r="P11" s="45">
        <f>SUM(D11:O11)</f>
        <v>547227999.92000008</v>
      </c>
      <c r="Q11" s="42"/>
      <c r="R11" s="5"/>
    </row>
    <row r="12" spans="3:20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>
        <v>42975440.149999999</v>
      </c>
      <c r="L12" s="22">
        <v>43301228.280000001</v>
      </c>
      <c r="M12" s="22">
        <v>42427691.579999998</v>
      </c>
      <c r="N12" s="22"/>
      <c r="O12" s="22"/>
      <c r="P12" s="43">
        <f>SUM(D12:O12)</f>
        <v>432041594.19999999</v>
      </c>
      <c r="Q12" s="43"/>
      <c r="R12" s="5"/>
    </row>
    <row r="13" spans="3:20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>
        <v>630136.66</v>
      </c>
      <c r="L13" s="47">
        <v>22765432.09</v>
      </c>
      <c r="M13" s="47">
        <v>609793.31999999995</v>
      </c>
      <c r="N13" s="47"/>
      <c r="O13" s="22"/>
      <c r="P13" s="43">
        <f t="shared" ref="P13:P16" si="2">SUM(D13:O13)</f>
        <v>50830413.059999995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>
        <v>6362246.4699999997</v>
      </c>
      <c r="L16" s="22">
        <v>6339540.1600000001</v>
      </c>
      <c r="M16" s="22">
        <v>6258137.3099999996</v>
      </c>
      <c r="N16" s="22"/>
      <c r="O16" s="22"/>
      <c r="P16" s="43">
        <f t="shared" si="2"/>
        <v>64355992.659999996</v>
      </c>
      <c r="Q16" s="43"/>
      <c r="R16" s="5"/>
    </row>
    <row r="17" spans="3:18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3357272.52</v>
      </c>
      <c r="L17" s="42">
        <f>SUM(L18:L26)</f>
        <v>5046328.83</v>
      </c>
      <c r="M17" s="42">
        <f t="shared" si="3"/>
        <v>2645994.21</v>
      </c>
      <c r="N17" s="42">
        <f>SUM(N18:N26)</f>
        <v>0</v>
      </c>
      <c r="O17" s="42">
        <f t="shared" si="3"/>
        <v>0</v>
      </c>
      <c r="P17" s="45">
        <f>SUM(D17:O17)</f>
        <v>40306621.420000002</v>
      </c>
      <c r="Q17" s="42"/>
      <c r="R17" s="5"/>
    </row>
    <row r="18" spans="3:18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>
        <v>602134.61</v>
      </c>
      <c r="L18" s="22">
        <v>611663</v>
      </c>
      <c r="M18" s="22">
        <v>399583.51</v>
      </c>
      <c r="N18" s="22"/>
      <c r="O18" s="22"/>
      <c r="P18" s="43">
        <f>SUM(D18:O18)</f>
        <v>6779199.3700000001</v>
      </c>
      <c r="Q18" s="43"/>
      <c r="R18" s="5"/>
    </row>
    <row r="19" spans="3:18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>
        <v>227740</v>
      </c>
      <c r="L19" s="22">
        <v>0</v>
      </c>
      <c r="M19" s="22"/>
      <c r="N19" s="22"/>
      <c r="O19" s="22"/>
      <c r="P19" s="43">
        <f t="shared" ref="P19:P26" si="4">SUM(D19:O19)</f>
        <v>3310670</v>
      </c>
      <c r="Q19" s="43"/>
      <c r="R19" s="5"/>
    </row>
    <row r="20" spans="3:18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>
        <v>0</v>
      </c>
      <c r="L20" s="22">
        <v>0</v>
      </c>
      <c r="M20" s="22"/>
      <c r="N20" s="22"/>
      <c r="O20" s="22"/>
      <c r="P20" s="43">
        <f t="shared" si="4"/>
        <v>3850.98</v>
      </c>
      <c r="Q20" s="43"/>
      <c r="R20" s="5"/>
    </row>
    <row r="21" spans="3:18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>
        <v>0</v>
      </c>
      <c r="L21" s="22">
        <v>0</v>
      </c>
      <c r="M21" s="22">
        <v>16284</v>
      </c>
      <c r="N21" s="22"/>
      <c r="O21" s="22"/>
      <c r="P21" s="43">
        <f t="shared" si="4"/>
        <v>1217358.8799999999</v>
      </c>
      <c r="Q21" s="43"/>
      <c r="R21" s="5"/>
    </row>
    <row r="22" spans="3:18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>
        <v>0</v>
      </c>
      <c r="L22" s="22">
        <v>220660</v>
      </c>
      <c r="M22" s="22">
        <v>227740</v>
      </c>
      <c r="N22" s="22"/>
      <c r="O22" s="22"/>
      <c r="P22" s="43">
        <f t="shared" si="4"/>
        <v>3075236.18</v>
      </c>
      <c r="Q22" s="43"/>
      <c r="R22" s="5"/>
    </row>
    <row r="23" spans="3:18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>
        <v>0</v>
      </c>
      <c r="L23" s="22">
        <v>0</v>
      </c>
      <c r="M23" s="22"/>
      <c r="N23" s="22"/>
      <c r="O23" s="22"/>
      <c r="P23" s="43">
        <f t="shared" si="4"/>
        <v>1415688.05</v>
      </c>
      <c r="Q23" s="43"/>
      <c r="R23" s="5"/>
    </row>
    <row r="24" spans="3:18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>
        <v>2097817.91</v>
      </c>
      <c r="L24" s="22">
        <v>3409625.83</v>
      </c>
      <c r="M24" s="22">
        <v>1738537.7</v>
      </c>
      <c r="N24" s="22"/>
      <c r="O24" s="22"/>
      <c r="P24" s="43">
        <f t="shared" si="4"/>
        <v>19204682.629999999</v>
      </c>
      <c r="Q24" s="43"/>
      <c r="R24" s="5"/>
    </row>
    <row r="25" spans="3:18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>
        <v>429580</v>
      </c>
      <c r="L25" s="22">
        <v>804380</v>
      </c>
      <c r="M25" s="22">
        <v>263849</v>
      </c>
      <c r="N25" s="22"/>
      <c r="O25" s="22"/>
      <c r="P25" s="43">
        <f t="shared" si="4"/>
        <v>3371271.04</v>
      </c>
      <c r="Q25" s="43"/>
      <c r="R25" s="5"/>
    </row>
    <row r="26" spans="3:18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>
        <v>0</v>
      </c>
      <c r="L26" s="22">
        <v>0</v>
      </c>
      <c r="M26" s="22"/>
      <c r="N26" s="22"/>
      <c r="O26" s="22"/>
      <c r="P26" s="43">
        <f t="shared" si="4"/>
        <v>1928664.29</v>
      </c>
      <c r="Q26" s="43"/>
      <c r="R26" s="5"/>
    </row>
    <row r="27" spans="3:18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27572511.25</v>
      </c>
      <c r="K27" s="42">
        <f t="shared" si="5"/>
        <v>21866660.939999998</v>
      </c>
      <c r="L27" s="42">
        <f t="shared" si="5"/>
        <v>23965547.619999997</v>
      </c>
      <c r="M27" s="42">
        <f t="shared" si="5"/>
        <v>23043063.34</v>
      </c>
      <c r="N27" s="26">
        <f>SUM(N28:N36)</f>
        <v>0</v>
      </c>
      <c r="O27" s="42">
        <f t="shared" si="5"/>
        <v>0</v>
      </c>
      <c r="P27" s="45">
        <f>SUM(D27:O27)</f>
        <v>213448904.02000001</v>
      </c>
      <c r="Q27" s="42"/>
      <c r="R27" s="5"/>
    </row>
    <row r="28" spans="3:18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>
        <v>1601460.76</v>
      </c>
      <c r="L28" s="22">
        <v>1651631.91</v>
      </c>
      <c r="M28" s="22">
        <v>2123610.08</v>
      </c>
      <c r="N28" s="22"/>
      <c r="O28" s="22"/>
      <c r="P28" s="43">
        <f>SUM(D28:O28)</f>
        <v>17301903.66</v>
      </c>
      <c r="Q28" s="43"/>
      <c r="R28" s="5"/>
    </row>
    <row r="29" spans="3:18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>
        <v>549880</v>
      </c>
      <c r="L29" s="22">
        <v>64144.800000000003</v>
      </c>
      <c r="M29" s="22">
        <v>97940</v>
      </c>
      <c r="N29" s="22"/>
      <c r="O29" s="22"/>
      <c r="P29" s="43">
        <f t="shared" ref="P29:P35" si="6">SUM(D29:O29)</f>
        <v>2512460</v>
      </c>
      <c r="Q29" s="43"/>
      <c r="R29" s="5"/>
    </row>
    <row r="30" spans="3:18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>
        <v>802695</v>
      </c>
      <c r="L30" s="22">
        <v>409318.40000000002</v>
      </c>
      <c r="M30" s="22">
        <v>1017362.96</v>
      </c>
      <c r="N30" s="22"/>
      <c r="O30" s="22"/>
      <c r="P30" s="43">
        <f t="shared" si="6"/>
        <v>6809017.4199999999</v>
      </c>
      <c r="Q30" s="43"/>
      <c r="R30" s="5"/>
    </row>
    <row r="31" spans="3:18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>
        <v>7117063</v>
      </c>
      <c r="L31" s="22">
        <v>9084040.9000000004</v>
      </c>
      <c r="M31" s="22">
        <v>6845536.7000000002</v>
      </c>
      <c r="N31" s="22"/>
      <c r="O31" s="22"/>
      <c r="P31" s="43">
        <f t="shared" si="6"/>
        <v>66872971.549999997</v>
      </c>
      <c r="Q31" s="43"/>
      <c r="R31" s="5"/>
    </row>
    <row r="32" spans="3:18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>
        <v>38999</v>
      </c>
      <c r="L32" s="22">
        <v>0</v>
      </c>
      <c r="M32" s="22">
        <v>57171</v>
      </c>
      <c r="N32" s="22"/>
      <c r="O32" s="22"/>
      <c r="P32" s="43">
        <f t="shared" si="6"/>
        <v>533079.32000000007</v>
      </c>
      <c r="Q32" s="43"/>
      <c r="R32" s="5"/>
    </row>
    <row r="33" spans="3:18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>
        <v>180769.51</v>
      </c>
      <c r="L33" s="22">
        <v>10375.27</v>
      </c>
      <c r="M33" s="22">
        <v>158995.60999999999</v>
      </c>
      <c r="N33" s="22"/>
      <c r="O33" s="22"/>
      <c r="P33" s="43">
        <f t="shared" si="6"/>
        <v>742537.54999999993</v>
      </c>
      <c r="Q33" s="43"/>
      <c r="R33" s="5"/>
    </row>
    <row r="34" spans="3:18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7961337.6699999999</v>
      </c>
      <c r="K34" s="22">
        <v>3672803.4</v>
      </c>
      <c r="L34" s="22">
        <v>3598845.83</v>
      </c>
      <c r="M34" s="22">
        <v>7350239.1799999997</v>
      </c>
      <c r="N34" s="22"/>
      <c r="O34" s="22"/>
      <c r="P34" s="43">
        <f>SUM(D34:O34)-328061.69</f>
        <v>46313872.769999996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>
        <v>7902990.2699999996</v>
      </c>
      <c r="L36" s="22">
        <v>9147190.5099999998</v>
      </c>
      <c r="M36" s="22">
        <v>5392207.8099999996</v>
      </c>
      <c r="N36" s="22"/>
      <c r="O36" s="22"/>
      <c r="P36" s="43">
        <f>SUM(D36:O36)</f>
        <v>72035000.059999987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7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7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7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7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7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2532681.12</v>
      </c>
      <c r="L53" s="42">
        <f t="shared" si="10"/>
        <v>3841453.0900000003</v>
      </c>
      <c r="M53" s="42">
        <f t="shared" si="10"/>
        <v>3152373.66</v>
      </c>
      <c r="N53" s="42">
        <f>SUM(N54:N62)</f>
        <v>0</v>
      </c>
      <c r="O53" s="42">
        <f t="shared" si="10"/>
        <v>0</v>
      </c>
      <c r="P53" s="45">
        <f>SUM(D53:O53)</f>
        <v>27045511.790000003</v>
      </c>
      <c r="Q53" s="42"/>
    </row>
    <row r="54" spans="3:17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>
        <v>588000.01</v>
      </c>
      <c r="L54" s="22">
        <v>38541.629999999997</v>
      </c>
      <c r="M54" s="22">
        <v>149496.54999999999</v>
      </c>
      <c r="N54" s="22"/>
      <c r="O54" s="22"/>
      <c r="P54" s="43">
        <f t="shared" ref="P54:P60" si="11">SUM(D54:O54)</f>
        <v>4340518.95</v>
      </c>
      <c r="Q54" s="43"/>
    </row>
    <row r="55" spans="3:17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>
        <v>0</v>
      </c>
      <c r="L55" s="22">
        <v>199990.34</v>
      </c>
      <c r="M55" s="22"/>
      <c r="N55" s="22"/>
      <c r="O55" s="22"/>
      <c r="P55" s="43">
        <f t="shared" si="11"/>
        <v>581528.96</v>
      </c>
      <c r="Q55" s="43"/>
    </row>
    <row r="56" spans="3:17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>
        <v>1466740</v>
      </c>
      <c r="L56" s="22">
        <v>3602921.12</v>
      </c>
      <c r="M56" s="22">
        <v>674176.48</v>
      </c>
      <c r="N56" s="22"/>
      <c r="O56" s="22"/>
      <c r="P56" s="43">
        <f t="shared" si="11"/>
        <v>17796322.510000002</v>
      </c>
      <c r="Q56" s="43"/>
    </row>
    <row r="57" spans="3:17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43">
        <v>0</v>
      </c>
      <c r="M57" s="22"/>
      <c r="N57" s="22"/>
      <c r="O57" s="22"/>
      <c r="P57" s="43">
        <f t="shared" si="11"/>
        <v>0</v>
      </c>
      <c r="Q57" s="43"/>
    </row>
    <row r="58" spans="3:17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>
        <v>477941.11</v>
      </c>
      <c r="L58" s="22">
        <v>0</v>
      </c>
      <c r="M58" s="22">
        <v>2328700.63</v>
      </c>
      <c r="N58" s="22"/>
      <c r="O58" s="22"/>
      <c r="P58" s="43">
        <f t="shared" si="11"/>
        <v>4245816.66</v>
      </c>
      <c r="Q58" s="43"/>
    </row>
    <row r="59" spans="3:17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>
        <v>0</v>
      </c>
      <c r="L59" s="22">
        <v>0</v>
      </c>
      <c r="M59" s="22"/>
      <c r="N59" s="22"/>
      <c r="O59" s="22"/>
      <c r="P59" s="43">
        <f t="shared" si="11"/>
        <v>81324.710000000006</v>
      </c>
      <c r="Q59" s="43"/>
    </row>
    <row r="60" spans="3:17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/>
      <c r="O60" s="22"/>
      <c r="P60" s="43">
        <f t="shared" si="11"/>
        <v>0</v>
      </c>
      <c r="Q60" s="43"/>
    </row>
    <row r="61" spans="3:17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/>
      <c r="O61" s="22"/>
      <c r="P61" s="43">
        <f>SUM(D61:O61)</f>
        <v>0</v>
      </c>
      <c r="Q61" s="43"/>
    </row>
    <row r="62" spans="3:17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/>
      <c r="O62" s="22"/>
      <c r="P62" s="43">
        <f>SUM(D62:O62)</f>
        <v>0</v>
      </c>
      <c r="Q62" s="43"/>
    </row>
    <row r="63" spans="3:17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7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93244658.829999998</v>
      </c>
      <c r="K84" s="48">
        <f t="shared" si="12"/>
        <v>77724437.859999999</v>
      </c>
      <c r="L84" s="48">
        <f t="shared" si="12"/>
        <v>105259530.06999999</v>
      </c>
      <c r="M84" s="48">
        <f>M11+M17+M27+M37+M46+M53+M63+M68+M71</f>
        <v>78137053.420000002</v>
      </c>
      <c r="N84" s="48">
        <f>N11+N17+N27+N37+N46+N53+N63+N68+N71</f>
        <v>0</v>
      </c>
      <c r="O84" s="48">
        <f t="shared" si="12"/>
        <v>0</v>
      </c>
      <c r="P84" s="48">
        <f>+P11+P17+P27+P53</f>
        <v>828029037.14999998</v>
      </c>
      <c r="Q84" s="42"/>
    </row>
    <row r="85" spans="3:17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30.75" thickBot="1" x14ac:dyDescent="0.3">
      <c r="C86" s="56" t="s">
        <v>95</v>
      </c>
    </row>
    <row r="87" spans="3:17" ht="30.75" thickBot="1" x14ac:dyDescent="0.3">
      <c r="C87" s="18" t="s">
        <v>96</v>
      </c>
    </row>
    <row r="88" spans="3:17" ht="60.75" thickBot="1" x14ac:dyDescent="0.3">
      <c r="C88" s="19" t="s">
        <v>97</v>
      </c>
    </row>
    <row r="94" spans="3:17" ht="15.75" x14ac:dyDescent="0.25">
      <c r="C94" s="57"/>
    </row>
    <row r="95" spans="3:17" ht="15.75" x14ac:dyDescent="0.25">
      <c r="C95" s="58" t="s">
        <v>108</v>
      </c>
    </row>
    <row r="96" spans="3:17" ht="15.75" x14ac:dyDescent="0.25">
      <c r="C96" s="59" t="s">
        <v>109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2023-11-15T19:20:01Z</cp:lastPrinted>
  <dcterms:created xsi:type="dcterms:W3CDTF">2021-07-29T18:58:50Z</dcterms:created>
  <dcterms:modified xsi:type="dcterms:W3CDTF">2023-11-15T19:21:30Z</dcterms:modified>
</cp:coreProperties>
</file>