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9 - Sept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'!$C$1:$R$100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" l="1"/>
  <c r="E69" i="2"/>
  <c r="E64" i="2"/>
  <c r="E54" i="2"/>
  <c r="E47" i="2"/>
  <c r="E38" i="2"/>
  <c r="E28" i="2"/>
  <c r="E18" i="2"/>
  <c r="E12" i="2"/>
  <c r="E11" i="2" l="1"/>
  <c r="P36" i="3" l="1"/>
  <c r="H34" i="2"/>
  <c r="E88" i="1"/>
  <c r="D88" i="1"/>
  <c r="E31" i="1"/>
  <c r="E71" i="1"/>
  <c r="E68" i="1"/>
  <c r="E63" i="1"/>
  <c r="E53" i="1"/>
  <c r="E45" i="1"/>
  <c r="E37" i="1"/>
  <c r="E27" i="1"/>
  <c r="E17" i="1"/>
  <c r="E11" i="1"/>
  <c r="D11" i="1"/>
  <c r="E10" i="1" l="1"/>
  <c r="E75" i="1"/>
  <c r="P34" i="3"/>
  <c r="P25" i="3"/>
  <c r="K53" i="3" l="1"/>
  <c r="H27" i="3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D47" i="2"/>
  <c r="D54" i="2" l="1"/>
  <c r="I53" i="3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N84" i="3" s="1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R39" i="2" s="1"/>
  <c r="F28" i="2"/>
  <c r="D72" i="2"/>
  <c r="D69" i="2"/>
  <c r="D64" i="2"/>
  <c r="D38" i="2"/>
  <c r="D28" i="2"/>
  <c r="D18" i="2"/>
  <c r="D12" i="2"/>
  <c r="R43" i="2" l="1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75" i="1" l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M84" i="3" s="1"/>
  <c r="L11" i="3"/>
  <c r="K11" i="3"/>
  <c r="J11" i="3"/>
  <c r="I11" i="3"/>
  <c r="I84" i="3" s="1"/>
  <c r="G11" i="3"/>
  <c r="G84" i="3" s="1"/>
  <c r="F11" i="3"/>
  <c r="F84" i="3" s="1"/>
  <c r="E11" i="3"/>
  <c r="D11" i="3"/>
  <c r="D84" i="3" s="1"/>
  <c r="E84" i="3" l="1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L12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R85" i="2" l="1"/>
  <c r="R11" i="2"/>
  <c r="D11" i="2" l="1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<sst xmlns="http://schemas.openxmlformats.org/spreadsheetml/2006/main" count="295" uniqueCount="116">
  <si>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</si>
  <si>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</si>
  <si>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</si>
  <si>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</si>
  <si>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</si>
  <si>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</si>
  <si>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</si>
  <si>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</si>
  <si>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</si>
  <si>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</si>
  <si>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</si>
  <si>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</si>
  <si>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</si>
  <si>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</si>
  <si>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</si>
  <si>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</si>
  <si>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</si>
  <si>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</si>
  <si>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</si>
  <si>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</si>
  <si>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</si>
  <si>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</si>
  <si>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</si>
  <si>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</si>
  <si>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</si>
  <si>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</si>
  <si>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</si>
  <si>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</si>
  <si>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</si>
  <si>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</si>
  <si>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</si>
  <si>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</si>
  <si>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</si>
  <si>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</si>
  <si>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</si>
  <si>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</si>
  <si>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</si>
  <si>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</si>
  <si>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</si>
  <si>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</si>
  <si>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</si>
  <si>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</si>
  <si>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</si>
  <si>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</si>
  <si>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</si>
  <si>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</si>
  <si>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</si>
  <si>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</si>
  <si>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</si>
  <si>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</si>
  <si>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</si>
  <si>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</si>
  <si>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</si>
  <si>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</si>
  <si>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</si>
  <si>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</si>
  <si>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</si>
  <si>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</si>
  <si>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</si>
  <si>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</si>
  <si>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</si>
  <si>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</si>
  <si>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</si>
  <si>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</si>
  <si>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</si>
  <si>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</si>
  <si>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</si>
  <si>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</si>
  <si>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</si>
  <si>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</si>
  <si>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</si>
  <si>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</si>
  <si>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</si>
  <si>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</si>
  <si>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</si>
  <si>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</si>
  <si>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</si>
  <si>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</si>
  <si>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</si>
  <si>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</si>
  <si>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</si>
  <si>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</si>
  <si>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</si>
  <si>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</si>
  <si>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</si>
  <si>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</si>
  <si>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</si>
  <si>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</si>
  <si>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</si>
  <si>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</si>
  <si>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</si>
  <si>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</si>
  <si>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</si>
  <si>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</si>
  <si>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</si>
  <si>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</si>
  <si>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</si>
  <si>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</si>
  <si>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</si>
  <si>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</si>
  <si>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</si>
  <si>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</si>
  <si>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</si>
  <si>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</si>
  <si>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</si>
  <si>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</si>
  <si>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</si>
  <si>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</si>
  <si>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Total devengado: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</si>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</sst>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/>
    <xf numFmtId="0" fontId="0" fillId="0" borderId="16" xfId="0" applyBorder="1"/>
    <xf numFmtId="0" fontId="0" fillId="0" borderId="0" xfId="0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9526</xdr:rowOff>
    </xdr:from>
    <xdr:to>
      <xdr:col>2</xdr:col>
      <xdr:colOff>1523999</xdr:colOff>
      <xdr:row>3</xdr:row>
      <xdr:rowOff>5357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6"/>
          <a:ext cx="1390649" cy="73878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361948</xdr:colOff>
      <xdr:row>0</xdr:row>
      <xdr:rowOff>123825</xdr:rowOff>
    </xdr:from>
    <xdr:to>
      <xdr:col>4</xdr:col>
      <xdr:colOff>981074</xdr:colOff>
      <xdr:row>3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198" y="123825"/>
          <a:ext cx="1790701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142875</xdr:rowOff>
    </xdr:from>
    <xdr:to>
      <xdr:col>2</xdr:col>
      <xdr:colOff>2428875</xdr:colOff>
      <xdr:row>3</xdr:row>
      <xdr:rowOff>219075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23812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164648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9"/>
  <sheetViews>
    <sheetView showGridLines="0" topLeftCell="C1" workbookViewId="0">
      <selection activeCell="E31" sqref="E31"/>
    </sheetView>
  </sheetViews>
  <sheetFormatPr baseColWidth="10" defaultColWidth="11.42578125" defaultRowHeight="15" x14ac:dyDescent="0.25"/>
  <cols>
    <col min="1" max="2" width="0" hidden="1" customWidth="1"/>
    <col min="3" max="3" width="81.4257812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2" t="s">
        <v>98</v>
      </c>
      <c r="D3" s="63"/>
      <c r="E3" s="63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0" t="s">
        <v>99</v>
      </c>
      <c r="D4" s="61"/>
      <c r="E4" s="6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6" t="s">
        <v>107</v>
      </c>
      <c r="D5" s="67"/>
      <c r="E5" s="67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4" t="s">
        <v>76</v>
      </c>
      <c r="D6" s="65"/>
      <c r="E6" s="65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4" t="s">
        <v>77</v>
      </c>
      <c r="D7" s="65"/>
      <c r="E7" s="65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>
        <f>+E11+E17+E27+E53</f>
        <v>1274654480.6700001</v>
      </c>
      <c r="F10" s="7"/>
    </row>
    <row r="11" spans="2:16" x14ac:dyDescent="0.25">
      <c r="C11" s="29" t="s">
        <v>1</v>
      </c>
      <c r="D11" s="49">
        <f>SUM(D12:D16)</f>
        <v>868967931</v>
      </c>
      <c r="E11" s="49">
        <f>SUM(E12:E16)</f>
        <v>868967931</v>
      </c>
      <c r="F11" s="25"/>
    </row>
    <row r="12" spans="2:16" x14ac:dyDescent="0.25">
      <c r="C12" s="30" t="s">
        <v>2</v>
      </c>
      <c r="D12" s="50">
        <v>695114124.66999996</v>
      </c>
      <c r="E12" s="50">
        <v>695114124.66999996</v>
      </c>
      <c r="F12" s="25"/>
    </row>
    <row r="13" spans="2:16" x14ac:dyDescent="0.25">
      <c r="C13" s="30" t="s">
        <v>3</v>
      </c>
      <c r="D13" s="50">
        <v>76686279</v>
      </c>
      <c r="E13" s="50">
        <v>76686279</v>
      </c>
      <c r="F13" s="25"/>
    </row>
    <row r="14" spans="2:16" x14ac:dyDescent="0.25">
      <c r="C14" s="30" t="s">
        <v>4</v>
      </c>
      <c r="D14" s="50">
        <v>0</v>
      </c>
      <c r="E14" s="50">
        <v>0</v>
      </c>
      <c r="F14" s="25"/>
    </row>
    <row r="15" spans="2:16" x14ac:dyDescent="0.25">
      <c r="C15" s="30" t="s">
        <v>5</v>
      </c>
      <c r="D15" s="50">
        <v>158400</v>
      </c>
      <c r="E15" s="50">
        <v>158400</v>
      </c>
      <c r="F15" s="25"/>
    </row>
    <row r="16" spans="2:16" x14ac:dyDescent="0.25">
      <c r="C16" s="30" t="s">
        <v>6</v>
      </c>
      <c r="D16" s="50">
        <v>97009127.329999998</v>
      </c>
      <c r="E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E17" s="49">
        <f>SUM(E18:E26)</f>
        <v>52173500</v>
      </c>
      <c r="F17" s="25"/>
    </row>
    <row r="18" spans="3:6" x14ac:dyDescent="0.25">
      <c r="C18" s="30" t="s">
        <v>8</v>
      </c>
      <c r="D18" s="50">
        <v>8527740</v>
      </c>
      <c r="E18" s="50">
        <v>8527740</v>
      </c>
      <c r="F18" s="25"/>
    </row>
    <row r="19" spans="3:6" x14ac:dyDescent="0.25">
      <c r="C19" s="30" t="s">
        <v>9</v>
      </c>
      <c r="D19" s="50">
        <v>595000</v>
      </c>
      <c r="E19" s="50">
        <v>595000</v>
      </c>
      <c r="F19" s="25"/>
    </row>
    <row r="20" spans="3:6" x14ac:dyDescent="0.25">
      <c r="C20" s="30" t="s">
        <v>10</v>
      </c>
      <c r="D20" s="50">
        <v>75600</v>
      </c>
      <c r="E20" s="50">
        <v>75600</v>
      </c>
      <c r="F20" s="25"/>
    </row>
    <row r="21" spans="3:6" x14ac:dyDescent="0.25">
      <c r="C21" s="30" t="s">
        <v>11</v>
      </c>
      <c r="D21" s="50">
        <v>1306000</v>
      </c>
      <c r="E21" s="50">
        <v>1306000</v>
      </c>
      <c r="F21" s="25"/>
    </row>
    <row r="22" spans="3:6" x14ac:dyDescent="0.25">
      <c r="C22" s="30" t="s">
        <v>12</v>
      </c>
      <c r="D22" s="50">
        <v>4891800</v>
      </c>
      <c r="E22" s="50">
        <v>4891800</v>
      </c>
      <c r="F22" s="25"/>
    </row>
    <row r="23" spans="3:6" x14ac:dyDescent="0.25">
      <c r="C23" s="30" t="s">
        <v>13</v>
      </c>
      <c r="D23" s="50">
        <v>1650000</v>
      </c>
      <c r="E23" s="50">
        <v>1650000</v>
      </c>
      <c r="F23" s="25"/>
    </row>
    <row r="24" spans="3:6" ht="30" x14ac:dyDescent="0.25">
      <c r="C24" s="30" t="s">
        <v>14</v>
      </c>
      <c r="D24" s="50">
        <v>24318000</v>
      </c>
      <c r="E24" s="50">
        <v>24318000</v>
      </c>
      <c r="F24" s="25"/>
    </row>
    <row r="25" spans="3:6" x14ac:dyDescent="0.25">
      <c r="C25" s="30" t="s">
        <v>15</v>
      </c>
      <c r="D25" s="50">
        <v>6109360</v>
      </c>
      <c r="E25" s="50">
        <v>6109360</v>
      </c>
      <c r="F25" s="25"/>
    </row>
    <row r="26" spans="3:6" x14ac:dyDescent="0.25">
      <c r="C26" s="30" t="s">
        <v>16</v>
      </c>
      <c r="D26" s="50">
        <v>4700000</v>
      </c>
      <c r="E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E27" s="49">
        <f>SUM(E28:E36)</f>
        <v>307438669.67000002</v>
      </c>
      <c r="F27" s="25"/>
    </row>
    <row r="28" spans="3:6" x14ac:dyDescent="0.25">
      <c r="C28" s="30" t="s">
        <v>18</v>
      </c>
      <c r="D28" s="50">
        <v>16047990</v>
      </c>
      <c r="E28" s="50">
        <v>16047990</v>
      </c>
      <c r="F28" s="25"/>
    </row>
    <row r="29" spans="3:6" x14ac:dyDescent="0.25">
      <c r="C29" s="30" t="s">
        <v>19</v>
      </c>
      <c r="D29" s="50">
        <v>4536552</v>
      </c>
      <c r="E29" s="50">
        <v>4536552</v>
      </c>
      <c r="F29" s="25"/>
    </row>
    <row r="30" spans="3:6" x14ac:dyDescent="0.25">
      <c r="C30" s="30" t="s">
        <v>20</v>
      </c>
      <c r="D30" s="50">
        <v>12612600</v>
      </c>
      <c r="E30" s="50">
        <v>12612600</v>
      </c>
      <c r="F30" s="25"/>
    </row>
    <row r="31" spans="3:6" x14ac:dyDescent="0.25">
      <c r="C31" s="30" t="s">
        <v>21</v>
      </c>
      <c r="D31" s="50">
        <v>101598721</v>
      </c>
      <c r="E31" s="50">
        <f>101598721+9592476.67</f>
        <v>111191197.67</v>
      </c>
      <c r="F31" s="25"/>
    </row>
    <row r="32" spans="3:6" x14ac:dyDescent="0.25">
      <c r="C32" s="30" t="s">
        <v>22</v>
      </c>
      <c r="D32" s="50">
        <v>5147200</v>
      </c>
      <c r="E32" s="50">
        <v>5147200</v>
      </c>
      <c r="F32" s="25"/>
    </row>
    <row r="33" spans="3:6" x14ac:dyDescent="0.25">
      <c r="C33" s="30" t="s">
        <v>23</v>
      </c>
      <c r="D33" s="50">
        <v>7041400</v>
      </c>
      <c r="E33" s="50">
        <v>7041400</v>
      </c>
      <c r="F33" s="25"/>
    </row>
    <row r="34" spans="3:6" x14ac:dyDescent="0.25">
      <c r="C34" s="30" t="s">
        <v>24</v>
      </c>
      <c r="D34" s="50">
        <v>50995330</v>
      </c>
      <c r="E34" s="50">
        <v>50995330</v>
      </c>
      <c r="F34" s="25"/>
    </row>
    <row r="35" spans="3:6" x14ac:dyDescent="0.25">
      <c r="C35" s="30" t="s">
        <v>25</v>
      </c>
      <c r="D35" s="50">
        <v>0</v>
      </c>
      <c r="E35" s="50">
        <v>0</v>
      </c>
      <c r="F35" s="25"/>
    </row>
    <row r="36" spans="3:6" x14ac:dyDescent="0.25">
      <c r="C36" s="30" t="s">
        <v>26</v>
      </c>
      <c r="D36" s="50">
        <v>99866400</v>
      </c>
      <c r="E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E37" s="49">
        <f>SUM(E38:E44)</f>
        <v>0</v>
      </c>
      <c r="F37" s="25"/>
    </row>
    <row r="38" spans="3:6" x14ac:dyDescent="0.25">
      <c r="C38" s="30" t="s">
        <v>28</v>
      </c>
      <c r="D38" s="50"/>
      <c r="E38" s="50"/>
      <c r="F38" s="25"/>
    </row>
    <row r="39" spans="3:6" x14ac:dyDescent="0.25">
      <c r="C39" s="30" t="s">
        <v>29</v>
      </c>
      <c r="D39" s="50"/>
      <c r="E39" s="50"/>
      <c r="F39" s="25"/>
    </row>
    <row r="40" spans="3:6" x14ac:dyDescent="0.25">
      <c r="C40" s="30" t="s">
        <v>30</v>
      </c>
      <c r="D40" s="50"/>
      <c r="E40" s="50"/>
      <c r="F40" s="25"/>
    </row>
    <row r="41" spans="3:6" x14ac:dyDescent="0.25">
      <c r="C41" s="30" t="s">
        <v>31</v>
      </c>
      <c r="D41" s="50"/>
      <c r="E41" s="50"/>
      <c r="F41" s="25"/>
    </row>
    <row r="42" spans="3:6" x14ac:dyDescent="0.25">
      <c r="C42" s="30" t="s">
        <v>32</v>
      </c>
      <c r="D42" s="50"/>
      <c r="E42" s="50"/>
      <c r="F42" s="25"/>
    </row>
    <row r="43" spans="3:6" x14ac:dyDescent="0.25">
      <c r="C43" s="30" t="s">
        <v>34</v>
      </c>
      <c r="D43" s="50"/>
      <c r="E43" s="50"/>
      <c r="F43" s="25"/>
    </row>
    <row r="44" spans="3:6" x14ac:dyDescent="0.25">
      <c r="C44" s="30" t="s">
        <v>35</v>
      </c>
      <c r="D44" s="50"/>
      <c r="E44" s="50"/>
      <c r="F44" s="25"/>
    </row>
    <row r="45" spans="3:6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x14ac:dyDescent="0.25">
      <c r="C46" s="30" t="s">
        <v>37</v>
      </c>
      <c r="D46" s="50"/>
      <c r="E46" s="50"/>
      <c r="F46" s="25"/>
    </row>
    <row r="47" spans="3:6" x14ac:dyDescent="0.25">
      <c r="C47" s="30" t="s">
        <v>38</v>
      </c>
      <c r="D47" s="50"/>
      <c r="E47" s="50"/>
      <c r="F47" s="25"/>
    </row>
    <row r="48" spans="3:6" x14ac:dyDescent="0.25">
      <c r="C48" s="30" t="s">
        <v>39</v>
      </c>
      <c r="D48" s="50"/>
      <c r="E48" s="50"/>
      <c r="F48" s="25"/>
    </row>
    <row r="49" spans="3:6" x14ac:dyDescent="0.25">
      <c r="C49" s="30" t="s">
        <v>40</v>
      </c>
      <c r="D49" s="50"/>
      <c r="E49" s="50"/>
      <c r="F49" s="25"/>
    </row>
    <row r="50" spans="3:6" x14ac:dyDescent="0.25">
      <c r="C50" s="30" t="s">
        <v>100</v>
      </c>
      <c r="D50" s="50"/>
      <c r="E50" s="50"/>
      <c r="F50" s="25"/>
    </row>
    <row r="51" spans="3:6" x14ac:dyDescent="0.25">
      <c r="C51" s="30" t="s">
        <v>41</v>
      </c>
      <c r="D51" s="50"/>
      <c r="E51" s="50"/>
      <c r="F51" s="25"/>
    </row>
    <row r="52" spans="3:6" x14ac:dyDescent="0.25">
      <c r="C52" s="30" t="s">
        <v>42</v>
      </c>
      <c r="D52" s="50"/>
      <c r="E52" s="50"/>
      <c r="F52" s="25"/>
    </row>
    <row r="53" spans="3:6" x14ac:dyDescent="0.25">
      <c r="C53" s="29" t="s">
        <v>43</v>
      </c>
      <c r="D53" s="49">
        <f>SUM(D54:D62)</f>
        <v>46074380</v>
      </c>
      <c r="E53" s="49">
        <f>SUM(E54:E62)</f>
        <v>46074380</v>
      </c>
      <c r="F53" s="25"/>
    </row>
    <row r="54" spans="3:6" x14ac:dyDescent="0.25">
      <c r="C54" s="30" t="s">
        <v>44</v>
      </c>
      <c r="D54" s="50">
        <v>8130000</v>
      </c>
      <c r="E54" s="50">
        <v>8130000</v>
      </c>
      <c r="F54" s="25"/>
    </row>
    <row r="55" spans="3:6" x14ac:dyDescent="0.25">
      <c r="C55" s="30" t="s">
        <v>101</v>
      </c>
      <c r="D55" s="50">
        <v>866180</v>
      </c>
      <c r="E55" s="50">
        <v>866180</v>
      </c>
      <c r="F55" s="25"/>
    </row>
    <row r="56" spans="3:6" x14ac:dyDescent="0.25">
      <c r="C56" s="30" t="s">
        <v>46</v>
      </c>
      <c r="D56" s="50">
        <v>26613200</v>
      </c>
      <c r="E56" s="50">
        <v>26613200</v>
      </c>
      <c r="F56" s="25"/>
    </row>
    <row r="57" spans="3:6" x14ac:dyDescent="0.25">
      <c r="C57" s="30" t="s">
        <v>47</v>
      </c>
      <c r="D57" s="50">
        <v>0</v>
      </c>
      <c r="E57" s="50">
        <v>0</v>
      </c>
      <c r="F57" s="25"/>
    </row>
    <row r="58" spans="3:6" x14ac:dyDescent="0.25">
      <c r="C58" s="30" t="s">
        <v>48</v>
      </c>
      <c r="D58" s="50">
        <v>6805000</v>
      </c>
      <c r="E58" s="50">
        <v>6805000</v>
      </c>
      <c r="F58" s="25"/>
    </row>
    <row r="59" spans="3:6" x14ac:dyDescent="0.25">
      <c r="C59" s="30" t="s">
        <v>49</v>
      </c>
      <c r="D59" s="50">
        <v>810000</v>
      </c>
      <c r="E59" s="50">
        <v>810000</v>
      </c>
      <c r="F59" s="25"/>
    </row>
    <row r="60" spans="3:6" x14ac:dyDescent="0.25">
      <c r="C60" s="30" t="s">
        <v>102</v>
      </c>
      <c r="D60" s="50">
        <v>0</v>
      </c>
      <c r="E60" s="50">
        <v>0</v>
      </c>
      <c r="F60" s="25"/>
    </row>
    <row r="61" spans="3:6" x14ac:dyDescent="0.25">
      <c r="C61" s="30" t="s">
        <v>51</v>
      </c>
      <c r="D61" s="50">
        <v>1150000</v>
      </c>
      <c r="E61" s="50">
        <v>1150000</v>
      </c>
      <c r="F61" s="25"/>
    </row>
    <row r="62" spans="3:6" x14ac:dyDescent="0.25">
      <c r="C62" s="30" t="s">
        <v>52</v>
      </c>
      <c r="D62" s="50">
        <v>1700000</v>
      </c>
      <c r="E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x14ac:dyDescent="0.25">
      <c r="C64" s="30" t="s">
        <v>54</v>
      </c>
      <c r="D64" s="50">
        <v>0</v>
      </c>
      <c r="E64" s="50">
        <v>0</v>
      </c>
      <c r="F64" s="25"/>
    </row>
    <row r="65" spans="3:6" x14ac:dyDescent="0.25">
      <c r="C65" s="30" t="s">
        <v>55</v>
      </c>
      <c r="D65" s="50"/>
      <c r="E65" s="50"/>
      <c r="F65" s="25"/>
    </row>
    <row r="66" spans="3:6" x14ac:dyDescent="0.25">
      <c r="C66" s="30" t="s">
        <v>56</v>
      </c>
      <c r="D66" s="50"/>
      <c r="E66" s="50"/>
      <c r="F66" s="25"/>
    </row>
    <row r="67" spans="3:6" ht="30" x14ac:dyDescent="0.25">
      <c r="C67" s="30" t="s">
        <v>57</v>
      </c>
      <c r="D67" s="50"/>
      <c r="E67" s="50"/>
      <c r="F67" s="25"/>
    </row>
    <row r="68" spans="3:6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x14ac:dyDescent="0.25">
      <c r="C69" s="30" t="s">
        <v>59</v>
      </c>
      <c r="D69" s="50"/>
      <c r="E69" s="50"/>
      <c r="F69" s="25"/>
    </row>
    <row r="70" spans="3:6" x14ac:dyDescent="0.25">
      <c r="C70" s="30" t="s">
        <v>60</v>
      </c>
      <c r="D70" s="50"/>
      <c r="E70" s="50"/>
      <c r="F70" s="25"/>
    </row>
    <row r="71" spans="3:6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x14ac:dyDescent="0.25">
      <c r="C72" s="30" t="s">
        <v>62</v>
      </c>
      <c r="D72" s="50"/>
      <c r="E72" s="50"/>
      <c r="F72" s="25"/>
    </row>
    <row r="73" spans="3:6" x14ac:dyDescent="0.25">
      <c r="C73" s="30" t="s">
        <v>63</v>
      </c>
      <c r="D73" s="50"/>
      <c r="E73" s="50"/>
      <c r="F73" s="25"/>
    </row>
    <row r="74" spans="3:6" x14ac:dyDescent="0.25">
      <c r="C74" s="30" t="s">
        <v>64</v>
      </c>
      <c r="D74" s="50"/>
      <c r="E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51">
        <f>E11+E17+E27+E37+E45+E53+E63+E68+E71</f>
        <v>1274654480.6700001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>
        <f>E75+E86</f>
        <v>1274654480.6700001</v>
      </c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60.75" thickBot="1" x14ac:dyDescent="0.3">
      <c r="C93" s="19" t="s">
        <v>97</v>
      </c>
      <c r="D93" s="22"/>
      <c r="E93" s="22"/>
    </row>
    <row r="98" spans="3:3" x14ac:dyDescent="0.25">
      <c r="C98" s="59" t="s">
        <v>109</v>
      </c>
    </row>
    <row r="99" spans="3:3" x14ac:dyDescent="0.25">
      <c r="C99" s="56" t="s">
        <v>110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97"/>
  <sheetViews>
    <sheetView showGridLines="0" tabSelected="1" topLeftCell="C1" workbookViewId="0">
      <selection activeCell="E8" sqref="E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23.42578125" bestFit="1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2.28515625" customWidth="1"/>
    <col min="16" max="16" width="12.85546875" customWidth="1"/>
    <col min="17" max="17" width="13.28515625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21" ht="21" customHeight="1" x14ac:dyDescent="0.25">
      <c r="C4" s="60" t="s">
        <v>99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21" ht="15.75" x14ac:dyDescent="0.25">
      <c r="C5" s="66" t="s">
        <v>107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21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21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3:21" x14ac:dyDescent="0.25">
      <c r="D8" s="21"/>
      <c r="E8" s="4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71" t="s">
        <v>66</v>
      </c>
      <c r="D9" s="72" t="s">
        <v>94</v>
      </c>
      <c r="E9" s="72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21" x14ac:dyDescent="0.25">
      <c r="C10" s="71"/>
      <c r="D10" s="73"/>
      <c r="E10" s="73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1274654480.6700001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77920645.299999982</v>
      </c>
      <c r="L11" s="42">
        <f t="shared" si="0"/>
        <v>93244658.829999998</v>
      </c>
      <c r="M11" s="42">
        <f>+M12+M18+M28+M54</f>
        <v>77724437.859999999</v>
      </c>
      <c r="N11" s="42">
        <f t="shared" ref="N11" si="1">+N12+N18+N28+N54</f>
        <v>105259530.06999999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749891983.73000002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9">
        <f>SUM(E13:E17)</f>
        <v>868967931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50439648.349999994</v>
      </c>
      <c r="L12" s="42">
        <f t="shared" si="5"/>
        <v>49512973.689999998</v>
      </c>
      <c r="M12" s="42">
        <f t="shared" ref="M12" si="6">SUM(M13:M17)</f>
        <v>49967823.279999994</v>
      </c>
      <c r="N12" s="42">
        <f t="shared" ref="N12" si="7">SUM(N13:N17)</f>
        <v>72406200.530000001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497932377.71000004</v>
      </c>
      <c r="S12" s="24"/>
    </row>
    <row r="13" spans="3:21" x14ac:dyDescent="0.25">
      <c r="C13" s="4" t="s">
        <v>2</v>
      </c>
      <c r="D13" s="50">
        <v>695114124.66999996</v>
      </c>
      <c r="E13" s="50">
        <v>695114124.66999996</v>
      </c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43292273.109999999</v>
      </c>
      <c r="L13" s="22">
        <f>+'P3 Ejecucion '!J12</f>
        <v>42504092.890000001</v>
      </c>
      <c r="M13" s="22">
        <f>+'P3 Ejecucion '!K12</f>
        <v>42975440.149999999</v>
      </c>
      <c r="N13" s="22">
        <f>+'P3 Ejecucion '!L12</f>
        <v>43301228.280000001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389613902.62</v>
      </c>
      <c r="S13" s="24"/>
    </row>
    <row r="14" spans="3:21" x14ac:dyDescent="0.25">
      <c r="C14" s="4" t="s">
        <v>3</v>
      </c>
      <c r="D14" s="50">
        <v>76686279</v>
      </c>
      <c r="E14" s="50">
        <v>76686279</v>
      </c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663793.30000000005</v>
      </c>
      <c r="L14" s="22">
        <f>+'P3 Ejecucion '!J13</f>
        <v>648300</v>
      </c>
      <c r="M14" s="22">
        <f>+'P3 Ejecucion '!K13</f>
        <v>630136.66</v>
      </c>
      <c r="N14" s="22">
        <f>+'P3 Ejecucion '!L13</f>
        <v>22765432.09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50220619.739999995</v>
      </c>
      <c r="S14" s="24"/>
    </row>
    <row r="15" spans="3:21" x14ac:dyDescent="0.25">
      <c r="C15" s="4" t="s">
        <v>4</v>
      </c>
      <c r="D15" s="50">
        <v>0</v>
      </c>
      <c r="E15" s="50">
        <v>0</v>
      </c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50">
        <v>158400</v>
      </c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50">
        <v>97009127.329999998</v>
      </c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6483581.9400000004</v>
      </c>
      <c r="L17" s="22">
        <f>+'P3 Ejecucion '!J16</f>
        <v>6360580.7999999998</v>
      </c>
      <c r="M17" s="22">
        <f>+'P3 Ejecucion '!K16</f>
        <v>6362246.4699999997</v>
      </c>
      <c r="N17" s="22">
        <f>+'P3 Ejecucion '!L16</f>
        <v>6339540.1600000001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10"/>
        <v>58097855.349999994</v>
      </c>
      <c r="S17" s="24"/>
    </row>
    <row r="18" spans="3:19" x14ac:dyDescent="0.25">
      <c r="C18" s="2" t="s">
        <v>7</v>
      </c>
      <c r="D18" s="49">
        <f>SUM(D19:D27)</f>
        <v>52173500</v>
      </c>
      <c r="E18" s="49">
        <f>SUM(E19:E27)</f>
        <v>52173500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5906857.0399999991</v>
      </c>
      <c r="L18" s="26">
        <f t="shared" si="11"/>
        <v>8061830.2000000002</v>
      </c>
      <c r="M18" s="26">
        <f t="shared" ref="M18" si="12">SUM(M19:M27)</f>
        <v>3357272.52</v>
      </c>
      <c r="N18" s="26">
        <f t="shared" ref="N18" si="13">SUM(N19:N27)</f>
        <v>5046328.83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37660627.210000001</v>
      </c>
      <c r="S18" s="24"/>
    </row>
    <row r="19" spans="3:19" x14ac:dyDescent="0.25">
      <c r="C19" s="4" t="s">
        <v>8</v>
      </c>
      <c r="D19" s="50">
        <v>8527740</v>
      </c>
      <c r="E19" s="50">
        <v>8527740</v>
      </c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994022.92</v>
      </c>
      <c r="L19" s="22">
        <f>+'P3 Ejecucion '!J18</f>
        <v>755729.06</v>
      </c>
      <c r="M19" s="22">
        <f>+'P3 Ejecucion '!K18</f>
        <v>602134.61</v>
      </c>
      <c r="N19" s="22">
        <f>+'P3 Ejecucion '!L18</f>
        <v>611663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6379615.8600000003</v>
      </c>
      <c r="S19" s="24"/>
    </row>
    <row r="20" spans="3:19" x14ac:dyDescent="0.25">
      <c r="C20" s="4" t="s">
        <v>9</v>
      </c>
      <c r="D20" s="50">
        <v>595000</v>
      </c>
      <c r="E20" s="50">
        <v>595000</v>
      </c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139830</v>
      </c>
      <c r="L20" s="22">
        <f>+'P3 Ejecucion '!J19</f>
        <v>1648820</v>
      </c>
      <c r="M20" s="22">
        <f>+'P3 Ejecucion '!K19</f>
        <v>227740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3310670</v>
      </c>
      <c r="S20" s="24"/>
    </row>
    <row r="21" spans="3:19" x14ac:dyDescent="0.25">
      <c r="C21" s="4" t="s">
        <v>10</v>
      </c>
      <c r="D21" s="50">
        <v>75600</v>
      </c>
      <c r="E21" s="50">
        <v>75600</v>
      </c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3850.98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3850.98</v>
      </c>
      <c r="S21" s="24"/>
    </row>
    <row r="22" spans="3:19" x14ac:dyDescent="0.25">
      <c r="C22" s="4" t="s">
        <v>11</v>
      </c>
      <c r="D22" s="50">
        <v>1306000</v>
      </c>
      <c r="E22" s="50">
        <v>1306000</v>
      </c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127200</v>
      </c>
      <c r="L22" s="22">
        <f>+'P3 Ejecucion '!J21</f>
        <v>256962.65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1201074.8799999999</v>
      </c>
      <c r="S22" s="24"/>
    </row>
    <row r="23" spans="3:19" x14ac:dyDescent="0.25">
      <c r="C23" s="4" t="s">
        <v>12</v>
      </c>
      <c r="D23" s="50">
        <v>4891800</v>
      </c>
      <c r="E23" s="50">
        <v>4891800</v>
      </c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1531790</v>
      </c>
      <c r="L23" s="22">
        <f>+'P3 Ejecucion '!J22</f>
        <v>362827.04</v>
      </c>
      <c r="M23" s="22">
        <f>+'P3 Ejecucion '!K22</f>
        <v>0</v>
      </c>
      <c r="N23" s="22">
        <f>+'P3 Ejecucion '!L22</f>
        <v>220660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17"/>
        <v>2847496.18</v>
      </c>
      <c r="S23" s="24"/>
    </row>
    <row r="24" spans="3:19" x14ac:dyDescent="0.25">
      <c r="C24" s="4" t="s">
        <v>13</v>
      </c>
      <c r="D24" s="50">
        <v>1650000</v>
      </c>
      <c r="E24" s="50">
        <v>1650000</v>
      </c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101873.29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1415688.05</v>
      </c>
      <c r="S24" s="24"/>
    </row>
    <row r="25" spans="3:19" x14ac:dyDescent="0.25">
      <c r="C25" s="4" t="s">
        <v>14</v>
      </c>
      <c r="D25" s="50">
        <v>24318000</v>
      </c>
      <c r="E25" s="50">
        <v>24318000</v>
      </c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1979556.22</v>
      </c>
      <c r="L25" s="22">
        <f>+'P3 Ejecucion '!J24</f>
        <v>4241614.1399999997</v>
      </c>
      <c r="M25" s="22">
        <f>+'P3 Ejecucion '!K24</f>
        <v>2097817.91</v>
      </c>
      <c r="N25" s="22">
        <f>+'P3 Ejecucion '!L24</f>
        <v>3409625.83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17"/>
        <v>17466144.93</v>
      </c>
      <c r="S25" s="24"/>
    </row>
    <row r="26" spans="3:19" x14ac:dyDescent="0.25">
      <c r="C26" s="4" t="s">
        <v>15</v>
      </c>
      <c r="D26" s="50">
        <v>6109360</v>
      </c>
      <c r="E26" s="50">
        <v>6109360</v>
      </c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219149.6</v>
      </c>
      <c r="L26" s="22">
        <f>+'P3 Ejecucion '!J25</f>
        <v>679653.04</v>
      </c>
      <c r="M26" s="22">
        <f>+'P3 Ejecucion '!K25</f>
        <v>429580</v>
      </c>
      <c r="N26" s="22">
        <f>+'P3 Ejecucion '!L25</f>
        <v>804380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17"/>
        <v>3107422.04</v>
      </c>
      <c r="S26" s="24"/>
    </row>
    <row r="27" spans="3:19" x14ac:dyDescent="0.25">
      <c r="C27" s="4" t="s">
        <v>16</v>
      </c>
      <c r="D27" s="50">
        <v>4700000</v>
      </c>
      <c r="E27" s="50">
        <v>4700000</v>
      </c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915308.3</v>
      </c>
      <c r="L27" s="22">
        <f>+'P3 Ejecucion '!J26</f>
        <v>10500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1928664.29</v>
      </c>
      <c r="S27" s="24"/>
    </row>
    <row r="28" spans="3:19" x14ac:dyDescent="0.25">
      <c r="C28" s="2" t="s">
        <v>17</v>
      </c>
      <c r="D28" s="49">
        <f>SUM(D29:D37)</f>
        <v>297846193</v>
      </c>
      <c r="E28" s="49">
        <f>SUM(E29:E37)</f>
        <v>307438669.67000002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20463919.030000001</v>
      </c>
      <c r="L28" s="42">
        <f t="shared" si="18"/>
        <v>27572511.25</v>
      </c>
      <c r="M28" s="42">
        <f t="shared" si="18"/>
        <v>21866660.939999998</v>
      </c>
      <c r="N28" s="42">
        <f t="shared" si="18"/>
        <v>23965547.619999997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190405840.68000001</v>
      </c>
      <c r="S28" s="24"/>
    </row>
    <row r="29" spans="3:19" x14ac:dyDescent="0.25">
      <c r="C29" s="4" t="s">
        <v>18</v>
      </c>
      <c r="D29" s="50">
        <v>16047990</v>
      </c>
      <c r="E29" s="50">
        <v>16047990</v>
      </c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1362969.32</v>
      </c>
      <c r="L29" s="22">
        <f>+'P3 Ejecucion '!J28</f>
        <v>2506435.2200000002</v>
      </c>
      <c r="M29" s="22">
        <f>+'P3 Ejecucion '!K28</f>
        <v>1601460.76</v>
      </c>
      <c r="N29" s="22">
        <f>+'P3 Ejecucion '!L28</f>
        <v>1651631.91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15178293.58</v>
      </c>
      <c r="S29" s="24"/>
    </row>
    <row r="30" spans="3:19" x14ac:dyDescent="0.25">
      <c r="C30" s="4" t="s">
        <v>19</v>
      </c>
      <c r="D30" s="50">
        <v>4536552</v>
      </c>
      <c r="E30" s="50">
        <v>4536552</v>
      </c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10761.5</v>
      </c>
      <c r="L30" s="22">
        <f>+'P3 Ejecucion '!J29</f>
        <v>89511.6</v>
      </c>
      <c r="M30" s="22">
        <f>+'P3 Ejecucion '!K29</f>
        <v>549880</v>
      </c>
      <c r="N30" s="22">
        <f>+'P3 Ejecucion '!L29</f>
        <v>64144.800000000003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2414520</v>
      </c>
      <c r="S30" s="24"/>
    </row>
    <row r="31" spans="3:19" x14ac:dyDescent="0.25">
      <c r="C31" s="4" t="s">
        <v>20</v>
      </c>
      <c r="D31" s="50">
        <v>12612600</v>
      </c>
      <c r="E31" s="50">
        <v>12612600</v>
      </c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1464603.02</v>
      </c>
      <c r="L31" s="22">
        <f>+'P3 Ejecucion '!J30</f>
        <v>551957.68000000005</v>
      </c>
      <c r="M31" s="22">
        <f>+'P3 Ejecucion '!K30</f>
        <v>802695</v>
      </c>
      <c r="N31" s="22">
        <f>+'P3 Ejecucion '!L30</f>
        <v>409318.40000000002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 t="shared" si="19"/>
        <v>5791654.46</v>
      </c>
      <c r="S31" s="24"/>
    </row>
    <row r="32" spans="3:19" x14ac:dyDescent="0.25">
      <c r="C32" s="4" t="s">
        <v>21</v>
      </c>
      <c r="D32" s="50">
        <v>101598721</v>
      </c>
      <c r="E32" s="50">
        <v>111191197.67</v>
      </c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8544160.3200000003</v>
      </c>
      <c r="L32" s="22">
        <f>+'P3 Ejecucion '!J31</f>
        <v>6343715.0999999996</v>
      </c>
      <c r="M32" s="22">
        <f>+'P3 Ejecucion '!K31</f>
        <v>7117063</v>
      </c>
      <c r="N32" s="22">
        <f>+'P3 Ejecucion '!L31</f>
        <v>9084040.9000000004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 t="shared" si="19"/>
        <v>60027434.849999994</v>
      </c>
      <c r="S32" s="24"/>
    </row>
    <row r="33" spans="3:19" x14ac:dyDescent="0.25">
      <c r="C33" s="4" t="s">
        <v>22</v>
      </c>
      <c r="D33" s="50">
        <v>5147200</v>
      </c>
      <c r="E33" s="50">
        <v>5147200</v>
      </c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149615.74</v>
      </c>
      <c r="L33" s="22">
        <f>+'P3 Ejecucion '!J32</f>
        <v>63831.08</v>
      </c>
      <c r="M33" s="22">
        <f>+'P3 Ejecucion '!K32</f>
        <v>38999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9"/>
        <v>475908.32</v>
      </c>
      <c r="S33" s="24"/>
    </row>
    <row r="34" spans="3:19" x14ac:dyDescent="0.25">
      <c r="C34" s="4" t="s">
        <v>23</v>
      </c>
      <c r="D34" s="50">
        <v>7041400</v>
      </c>
      <c r="E34" s="50">
        <v>7041400</v>
      </c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116290.09</v>
      </c>
      <c r="L34" s="22">
        <f>+'P3 Ejecucion '!J33</f>
        <v>69297.97</v>
      </c>
      <c r="M34" s="22">
        <f>+'P3 Ejecucion '!K33</f>
        <v>180769.51</v>
      </c>
      <c r="N34" s="22">
        <f>+'P3 Ejecucion '!L33</f>
        <v>10375.27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9"/>
        <v>583541.93999999994</v>
      </c>
      <c r="S34" s="24"/>
    </row>
    <row r="35" spans="3:19" x14ac:dyDescent="0.25">
      <c r="C35" s="4" t="s">
        <v>24</v>
      </c>
      <c r="D35" s="50">
        <v>50995330</v>
      </c>
      <c r="E35" s="50">
        <v>50995330</v>
      </c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1556919.65</v>
      </c>
      <c r="L35" s="22">
        <f>+'P3 Ejecucion '!J34</f>
        <v>7961337.6699999999</v>
      </c>
      <c r="M35" s="22">
        <f>+'P3 Ejecucion '!K34</f>
        <v>3672803.4</v>
      </c>
      <c r="N35" s="22">
        <f>+'P3 Ejecucion '!L34</f>
        <v>3598845.83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9"/>
        <v>39291695.279999994</v>
      </c>
      <c r="S35" s="24"/>
    </row>
    <row r="36" spans="3:19" x14ac:dyDescent="0.25">
      <c r="C36" s="4" t="s">
        <v>25</v>
      </c>
      <c r="D36" s="50">
        <v>0</v>
      </c>
      <c r="E36" s="50">
        <v>0</v>
      </c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50">
        <v>99866400</v>
      </c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7258599.3899999997</v>
      </c>
      <c r="L37" s="22">
        <f>+'P3 Ejecucion '!J36</f>
        <v>9986424.9299999997</v>
      </c>
      <c r="M37" s="22">
        <f>+'P3 Ejecucion '!K36</f>
        <v>7902990.2699999996</v>
      </c>
      <c r="N37" s="22">
        <f>+'P3 Ejecucion '!L36</f>
        <v>9147190.5099999998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66642792.249999993</v>
      </c>
      <c r="S37" s="24"/>
    </row>
    <row r="38" spans="3:19" x14ac:dyDescent="0.25">
      <c r="C38" s="2" t="s">
        <v>27</v>
      </c>
      <c r="D38" s="49">
        <f>SUM(D39:D45)</f>
        <v>0</v>
      </c>
      <c r="E38" s="49">
        <f>SUM(E39:E45)</f>
        <v>0</v>
      </c>
      <c r="F38" s="42">
        <f t="shared" ref="F38:K38" si="20">SUM(F39:F47)</f>
        <v>0</v>
      </c>
      <c r="G38" s="42">
        <f t="shared" si="20"/>
        <v>0</v>
      </c>
      <c r="H38" s="42">
        <f>SUM(H39:H47)</f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>SUM(E48:E53)</f>
        <v>0</v>
      </c>
      <c r="F47" s="42">
        <f>SUM(F48:F53)</f>
        <v>0</v>
      </c>
      <c r="G47" s="42">
        <f t="shared" ref="G47:K47" si="23">SUM(G48:G53)</f>
        <v>0</v>
      </c>
      <c r="H47" s="42">
        <f t="shared" si="23"/>
        <v>0</v>
      </c>
      <c r="I47" s="42">
        <f t="shared" si="23"/>
        <v>0</v>
      </c>
      <c r="J47" s="42">
        <f t="shared" si="23"/>
        <v>0</v>
      </c>
      <c r="K47" s="42">
        <f t="shared" si="23"/>
        <v>0</v>
      </c>
      <c r="L47" s="42">
        <f t="shared" ref="L47:Q47" si="24">SUM(L48:L53)</f>
        <v>0</v>
      </c>
      <c r="M47" s="42">
        <f t="shared" si="24"/>
        <v>0</v>
      </c>
      <c r="N47" s="42">
        <f t="shared" si="24"/>
        <v>0</v>
      </c>
      <c r="O47" s="42">
        <f t="shared" si="24"/>
        <v>0</v>
      </c>
      <c r="P47" s="42">
        <f t="shared" si="24"/>
        <v>0</v>
      </c>
      <c r="Q47" s="42">
        <f t="shared" si="24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9">
        <f>SUM(E55:E63)</f>
        <v>46074380</v>
      </c>
      <c r="F54" s="42">
        <f t="shared" ref="F54:Q54" si="25">SUM(F55:F63)</f>
        <v>1068865.24</v>
      </c>
      <c r="G54" s="42">
        <f t="shared" si="25"/>
        <v>2295460.2000000002</v>
      </c>
      <c r="H54" s="42">
        <f t="shared" si="25"/>
        <v>1458318.81</v>
      </c>
      <c r="I54" s="42">
        <f t="shared" si="25"/>
        <v>966709.1</v>
      </c>
      <c r="J54" s="42">
        <f t="shared" si="25"/>
        <v>2522086</v>
      </c>
      <c r="K54" s="42">
        <f t="shared" si="25"/>
        <v>1110220.8799999999</v>
      </c>
      <c r="L54" s="42">
        <f t="shared" si="25"/>
        <v>8097343.6900000004</v>
      </c>
      <c r="M54" s="42">
        <f t="shared" si="25"/>
        <v>2532681.12</v>
      </c>
      <c r="N54" s="42">
        <f t="shared" si="25"/>
        <v>3841453.0900000003</v>
      </c>
      <c r="O54" s="42">
        <f t="shared" si="25"/>
        <v>0</v>
      </c>
      <c r="P54" s="42">
        <f t="shared" si="25"/>
        <v>0</v>
      </c>
      <c r="Q54" s="42">
        <f t="shared" si="25"/>
        <v>0</v>
      </c>
      <c r="R54" s="45">
        <f>SUM(F54:Q54)</f>
        <v>23893138.130000003</v>
      </c>
      <c r="S54" s="24"/>
    </row>
    <row r="55" spans="3:19" x14ac:dyDescent="0.25">
      <c r="C55" s="4" t="s">
        <v>44</v>
      </c>
      <c r="D55" s="50">
        <v>8130000</v>
      </c>
      <c r="E55" s="50">
        <v>8130000</v>
      </c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318806.15000000002</v>
      </c>
      <c r="L55" s="22">
        <f>+'P3 Ejecucion '!J54</f>
        <v>2448068.75</v>
      </c>
      <c r="M55" s="22">
        <f>+'P3 Ejecucion '!K54</f>
        <v>588000.01</v>
      </c>
      <c r="N55" s="22">
        <f>+'P3 Ejecucion '!L54</f>
        <v>38541.629999999997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26">SUM(F55:Q55)</f>
        <v>4191022.4000000004</v>
      </c>
      <c r="S55" s="24"/>
    </row>
    <row r="56" spans="3:19" x14ac:dyDescent="0.25">
      <c r="C56" s="4" t="s">
        <v>45</v>
      </c>
      <c r="D56" s="50">
        <v>866180</v>
      </c>
      <c r="E56" s="50">
        <v>866180</v>
      </c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230100</v>
      </c>
      <c r="L56" s="22">
        <f>+'P3 Ejecucion '!J55</f>
        <v>29494.2</v>
      </c>
      <c r="M56" s="22">
        <f>+'P3 Ejecucion '!K55</f>
        <v>0</v>
      </c>
      <c r="N56" s="22">
        <f>+'P3 Ejecucion '!L55</f>
        <v>199990.34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6"/>
        <v>581528.96</v>
      </c>
      <c r="S56" s="24"/>
    </row>
    <row r="57" spans="3:19" x14ac:dyDescent="0.25">
      <c r="C57" s="4" t="s">
        <v>46</v>
      </c>
      <c r="D57" s="50">
        <v>26613200</v>
      </c>
      <c r="E57" s="50">
        <v>26613200</v>
      </c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5179319.25</v>
      </c>
      <c r="M57" s="22">
        <f>+'P3 Ejecucion '!K56</f>
        <v>1466740</v>
      </c>
      <c r="N57" s="22">
        <f>+'P3 Ejecucion '!L56</f>
        <v>3602921.12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26"/>
        <v>17122146.030000001</v>
      </c>
      <c r="S57" s="24"/>
    </row>
    <row r="58" spans="3:19" x14ac:dyDescent="0.25">
      <c r="C58" s="4" t="s">
        <v>47</v>
      </c>
      <c r="D58" s="50">
        <v>0</v>
      </c>
      <c r="E58" s="50">
        <v>0</v>
      </c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6"/>
        <v>0</v>
      </c>
      <c r="S58" s="24"/>
    </row>
    <row r="59" spans="3:19" x14ac:dyDescent="0.25">
      <c r="C59" s="4" t="s">
        <v>48</v>
      </c>
      <c r="D59" s="50">
        <v>6805000</v>
      </c>
      <c r="E59" s="50">
        <v>6805000</v>
      </c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561314.73</v>
      </c>
      <c r="L59" s="22">
        <f>+'P3 Ejecucion '!J58</f>
        <v>430912.99</v>
      </c>
      <c r="M59" s="22">
        <f>+'P3 Ejecucion '!K58</f>
        <v>477941.11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26"/>
        <v>1917116.0299999998</v>
      </c>
      <c r="S59" s="24"/>
    </row>
    <row r="60" spans="3:19" x14ac:dyDescent="0.25">
      <c r="C60" s="4" t="s">
        <v>49</v>
      </c>
      <c r="D60" s="50">
        <v>810000</v>
      </c>
      <c r="E60" s="50">
        <v>810000</v>
      </c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9548.5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6"/>
        <v>81324.710000000006</v>
      </c>
      <c r="S60" s="24"/>
    </row>
    <row r="61" spans="3:19" x14ac:dyDescent="0.25">
      <c r="C61" s="4" t="s">
        <v>50</v>
      </c>
      <c r="D61" s="50">
        <v>0</v>
      </c>
      <c r="E61" s="50">
        <v>0</v>
      </c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6"/>
        <v>0</v>
      </c>
      <c r="S61" s="24"/>
    </row>
    <row r="62" spans="3:19" x14ac:dyDescent="0.25">
      <c r="C62" s="4" t="s">
        <v>51</v>
      </c>
      <c r="D62" s="50">
        <v>1150000</v>
      </c>
      <c r="E62" s="50">
        <v>1150000</v>
      </c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50">
        <v>1700000</v>
      </c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7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9">
        <f>SUM(E65:E68)</f>
        <v>0</v>
      </c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7"/>
        <v>0</v>
      </c>
      <c r="S64" s="24"/>
    </row>
    <row r="65" spans="3:19" x14ac:dyDescent="0.25">
      <c r="C65" s="4" t="s">
        <v>54</v>
      </c>
      <c r="D65" s="50">
        <v>0</v>
      </c>
      <c r="E65" s="50">
        <v>0</v>
      </c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7"/>
        <v>0</v>
      </c>
      <c r="S65" s="24"/>
    </row>
    <row r="66" spans="3:19" x14ac:dyDescent="0.25">
      <c r="C66" s="4" t="s">
        <v>55</v>
      </c>
      <c r="D66" s="50"/>
      <c r="E66" s="50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7"/>
        <v>0</v>
      </c>
      <c r="S66" s="24"/>
    </row>
    <row r="67" spans="3:19" x14ac:dyDescent="0.25">
      <c r="C67" s="4" t="s">
        <v>56</v>
      </c>
      <c r="D67" s="50"/>
      <c r="E67" s="50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7"/>
        <v>0</v>
      </c>
      <c r="S67" s="24"/>
    </row>
    <row r="68" spans="3:19" x14ac:dyDescent="0.25">
      <c r="C68" s="4" t="s">
        <v>57</v>
      </c>
      <c r="D68" s="50"/>
      <c r="E68" s="50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7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9">
        <f>SUM(E70:E71)</f>
        <v>0</v>
      </c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7"/>
        <v>0</v>
      </c>
      <c r="S69" s="24"/>
    </row>
    <row r="70" spans="3:19" x14ac:dyDescent="0.25">
      <c r="C70" s="4" t="s">
        <v>59</v>
      </c>
      <c r="D70" s="50"/>
      <c r="E70" s="50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7"/>
        <v>0</v>
      </c>
      <c r="S70" s="24"/>
    </row>
    <row r="71" spans="3:19" x14ac:dyDescent="0.25">
      <c r="C71" s="4" t="s">
        <v>60</v>
      </c>
      <c r="D71" s="50"/>
      <c r="E71" s="50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7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9">
        <f>SUM(E73:E75)</f>
        <v>0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7"/>
        <v>0</v>
      </c>
      <c r="S72" s="24"/>
    </row>
    <row r="73" spans="3:19" x14ac:dyDescent="0.25">
      <c r="C73" s="4" t="s">
        <v>62</v>
      </c>
      <c r="D73" s="50"/>
      <c r="E73" s="50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7"/>
        <v>0</v>
      </c>
      <c r="S73" s="24"/>
    </row>
    <row r="74" spans="3:19" x14ac:dyDescent="0.25">
      <c r="C74" s="4" t="s">
        <v>63</v>
      </c>
      <c r="D74" s="50"/>
      <c r="E74" s="50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7"/>
        <v>0</v>
      </c>
      <c r="S74" s="24"/>
    </row>
    <row r="75" spans="3:19" x14ac:dyDescent="0.25">
      <c r="C75" s="4" t="s">
        <v>64</v>
      </c>
      <c r="D75" s="50"/>
      <c r="E75" s="50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7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7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7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7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7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7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7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7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7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7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8">E12+E18+E28+E38+E47+E54+E64+E69+E72</f>
        <v>1274654480.6700001</v>
      </c>
      <c r="F85" s="48">
        <f t="shared" si="28"/>
        <v>60295499.869999997</v>
      </c>
      <c r="G85" s="48">
        <f t="shared" si="28"/>
        <v>74904085.690000013</v>
      </c>
      <c r="H85" s="48">
        <f t="shared" si="28"/>
        <v>102126048.13000001</v>
      </c>
      <c r="I85" s="48">
        <f t="shared" si="28"/>
        <v>81453650.559999987</v>
      </c>
      <c r="J85" s="48">
        <f t="shared" si="28"/>
        <v>76963427.420000002</v>
      </c>
      <c r="K85" s="48">
        <f t="shared" si="28"/>
        <v>77920645.299999982</v>
      </c>
      <c r="L85" s="48">
        <f t="shared" si="28"/>
        <v>93244658.829999998</v>
      </c>
      <c r="M85" s="48">
        <f t="shared" si="28"/>
        <v>77724437.859999999</v>
      </c>
      <c r="N85" s="48">
        <f t="shared" si="28"/>
        <v>105259530.06999999</v>
      </c>
      <c r="O85" s="48">
        <f t="shared" si="28"/>
        <v>0</v>
      </c>
      <c r="P85" s="48">
        <f t="shared" si="28"/>
        <v>0</v>
      </c>
      <c r="Q85" s="48">
        <f t="shared" si="28"/>
        <v>0</v>
      </c>
      <c r="R85" s="48">
        <f>R12+R18+R28+R38+R47+R54+R64+R69+R72</f>
        <v>749891983.73000002</v>
      </c>
    </row>
    <row r="90" spans="3:19" ht="15.75" thickBot="1" x14ac:dyDescent="0.3"/>
    <row r="91" spans="3:19" x14ac:dyDescent="0.25">
      <c r="C91" s="80" t="s">
        <v>111</v>
      </c>
      <c r="D91" s="81"/>
      <c r="E91" s="82"/>
      <c r="F91" s="82"/>
    </row>
    <row r="92" spans="3:19" x14ac:dyDescent="0.25">
      <c r="C92" s="83" t="s">
        <v>112</v>
      </c>
      <c r="D92" s="84"/>
      <c r="E92" s="85"/>
      <c r="F92" s="82"/>
    </row>
    <row r="93" spans="3:19" x14ac:dyDescent="0.25">
      <c r="C93" s="86" t="s">
        <v>113</v>
      </c>
      <c r="D93" s="87"/>
      <c r="E93" s="88"/>
      <c r="F93" s="82"/>
    </row>
    <row r="94" spans="3:19" x14ac:dyDescent="0.25">
      <c r="C94" s="86" t="s">
        <v>114</v>
      </c>
      <c r="D94" s="89"/>
      <c r="E94" s="90"/>
      <c r="F94" s="82"/>
    </row>
    <row r="95" spans="3:19" ht="15.75" thickBot="1" x14ac:dyDescent="0.3">
      <c r="C95" s="91" t="s">
        <v>95</v>
      </c>
      <c r="D95" s="91"/>
      <c r="E95" s="91"/>
      <c r="F95" s="91"/>
      <c r="G95" s="91"/>
    </row>
    <row r="96" spans="3:19" ht="32.25" customHeight="1" thickTop="1" x14ac:dyDescent="0.5">
      <c r="C96" s="92" t="s">
        <v>96</v>
      </c>
      <c r="D96" s="92"/>
      <c r="E96" s="92"/>
      <c r="F96" s="92"/>
      <c r="G96" s="92"/>
      <c r="J96" s="93" t="s">
        <v>109</v>
      </c>
      <c r="K96" s="93"/>
      <c r="L96" s="93"/>
      <c r="M96" s="93"/>
      <c r="N96" s="93"/>
    </row>
    <row r="97" spans="3:14" ht="54.75" customHeight="1" x14ac:dyDescent="0.25">
      <c r="C97" s="94" t="s">
        <v>97</v>
      </c>
      <c r="D97" s="94"/>
      <c r="E97" s="94"/>
      <c r="F97" s="94"/>
      <c r="G97" s="94"/>
      <c r="J97" s="95" t="s">
        <v>115</v>
      </c>
      <c r="K97" s="95"/>
      <c r="L97" s="95"/>
      <c r="M97" s="95"/>
      <c r="N97" s="95"/>
    </row>
  </sheetData>
  <mergeCells count="14">
    <mergeCell ref="C95:G95"/>
    <mergeCell ref="C96:G96"/>
    <mergeCell ref="J96:N96"/>
    <mergeCell ref="C97:G97"/>
    <mergeCell ref="J97:N97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rintOptions horizontalCentered="1"/>
  <pageMargins left="0.23622047244094491" right="0.19685039370078741" top="0.55118110236220474" bottom="0.55118110236220474" header="0.31496062992125984" footer="0.31496062992125984"/>
  <pageSetup paperSize="120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4"/>
  <sheetViews>
    <sheetView showGridLines="0" zoomScale="70" zoomScaleNormal="70" workbookViewId="0">
      <selection activeCell="C93" sqref="C93:C9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6" width="20.28515625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19.42578125" customWidth="1"/>
    <col min="14" max="14" width="19.5703125" customWidth="1"/>
    <col min="15" max="15" width="19.28515625" customWidth="1"/>
    <col min="16" max="17" width="25" customWidth="1"/>
    <col min="18" max="18" width="23.140625" customWidth="1"/>
    <col min="20" max="20" width="14.42578125" customWidth="1"/>
  </cols>
  <sheetData>
    <row r="3" spans="3:20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53"/>
    </row>
    <row r="4" spans="3:20" ht="21" customHeight="1" x14ac:dyDescent="0.25">
      <c r="C4" s="60" t="s">
        <v>99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52"/>
    </row>
    <row r="5" spans="3:20" ht="15.75" x14ac:dyDescent="0.25">
      <c r="C5" s="66" t="s">
        <v>107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54"/>
    </row>
    <row r="6" spans="3:20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3"/>
    </row>
    <row r="7" spans="3:20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13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N8" s="5"/>
      <c r="O8" s="5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5"/>
      <c r="R9" s="22"/>
      <c r="T9" s="44"/>
    </row>
    <row r="10" spans="3:20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93244658.829999998</v>
      </c>
      <c r="K10" s="42">
        <f>+K11+K17+K27+K53</f>
        <v>77724437.859999999</v>
      </c>
      <c r="L10" s="42">
        <f t="shared" si="0"/>
        <v>105259530.06999999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749891983.73000002</v>
      </c>
      <c r="Q10" s="42"/>
      <c r="R10" s="5"/>
    </row>
    <row r="11" spans="3:20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49967823.279999994</v>
      </c>
      <c r="L11" s="42">
        <f t="shared" si="1"/>
        <v>72406200.530000001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497932377.71000004</v>
      </c>
      <c r="Q11" s="42"/>
      <c r="R11" s="5"/>
    </row>
    <row r="12" spans="3:20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>
        <v>42975440.149999999</v>
      </c>
      <c r="L12" s="22">
        <v>43301228.280000001</v>
      </c>
      <c r="M12" s="22"/>
      <c r="N12" s="22"/>
      <c r="O12" s="22"/>
      <c r="P12" s="43">
        <f>SUM(D12:O12)</f>
        <v>389613902.62</v>
      </c>
      <c r="Q12" s="43"/>
      <c r="R12" s="5"/>
    </row>
    <row r="13" spans="3:20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>
        <v>630136.66</v>
      </c>
      <c r="L13" s="47">
        <v>22765432.09</v>
      </c>
      <c r="M13" s="47"/>
      <c r="N13" s="47"/>
      <c r="O13" s="22"/>
      <c r="P13" s="43">
        <f t="shared" ref="P13:P16" si="2">SUM(D13:O13)</f>
        <v>50220619.739999995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>
        <v>6362246.4699999997</v>
      </c>
      <c r="L16" s="22">
        <v>6339540.1600000001</v>
      </c>
      <c r="M16" s="22"/>
      <c r="N16" s="22"/>
      <c r="O16" s="22"/>
      <c r="P16" s="43">
        <f t="shared" si="2"/>
        <v>58097855.349999994</v>
      </c>
      <c r="Q16" s="43"/>
      <c r="R16" s="5"/>
    </row>
    <row r="17" spans="3:18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3357272.52</v>
      </c>
      <c r="L17" s="42">
        <f>SUM(L18:L26)</f>
        <v>5046328.83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37660627.210000001</v>
      </c>
      <c r="Q17" s="42"/>
      <c r="R17" s="5"/>
    </row>
    <row r="18" spans="3:18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>
        <v>602134.61</v>
      </c>
      <c r="L18" s="22">
        <v>611663</v>
      </c>
      <c r="M18" s="22"/>
      <c r="N18" s="22"/>
      <c r="O18" s="22"/>
      <c r="P18" s="43">
        <f>SUM(D18:O18)</f>
        <v>6379615.8600000003</v>
      </c>
      <c r="Q18" s="43"/>
      <c r="R18" s="5"/>
    </row>
    <row r="19" spans="3:18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>
        <v>227740</v>
      </c>
      <c r="L19" s="22">
        <v>0</v>
      </c>
      <c r="M19" s="22"/>
      <c r="N19" s="22"/>
      <c r="O19" s="22"/>
      <c r="P19" s="43">
        <f t="shared" ref="P19:P26" si="4">SUM(D19:O19)</f>
        <v>3310670</v>
      </c>
      <c r="Q19" s="43"/>
      <c r="R19" s="5"/>
    </row>
    <row r="20" spans="3:18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>
        <v>0</v>
      </c>
      <c r="L20" s="22">
        <v>0</v>
      </c>
      <c r="M20" s="22"/>
      <c r="N20" s="22"/>
      <c r="O20" s="22"/>
      <c r="P20" s="43">
        <f t="shared" si="4"/>
        <v>3850.98</v>
      </c>
      <c r="Q20" s="43"/>
      <c r="R20" s="5"/>
    </row>
    <row r="21" spans="3:18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>
        <v>0</v>
      </c>
      <c r="L21" s="22">
        <v>0</v>
      </c>
      <c r="M21" s="22"/>
      <c r="N21" s="22"/>
      <c r="O21" s="22"/>
      <c r="P21" s="43">
        <f t="shared" si="4"/>
        <v>1201074.8799999999</v>
      </c>
      <c r="Q21" s="43"/>
      <c r="R21" s="5"/>
    </row>
    <row r="22" spans="3:18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>
        <v>0</v>
      </c>
      <c r="L22" s="22">
        <v>220660</v>
      </c>
      <c r="M22" s="22"/>
      <c r="N22" s="22"/>
      <c r="O22" s="22"/>
      <c r="P22" s="43">
        <f t="shared" si="4"/>
        <v>2847496.18</v>
      </c>
      <c r="Q22" s="43"/>
      <c r="R22" s="5"/>
    </row>
    <row r="23" spans="3:18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>
        <v>0</v>
      </c>
      <c r="L23" s="22">
        <v>0</v>
      </c>
      <c r="M23" s="22"/>
      <c r="N23" s="22"/>
      <c r="O23" s="22"/>
      <c r="P23" s="43">
        <f t="shared" si="4"/>
        <v>1415688.05</v>
      </c>
      <c r="Q23" s="43"/>
      <c r="R23" s="5"/>
    </row>
    <row r="24" spans="3:18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>
        <v>2097817.91</v>
      </c>
      <c r="L24" s="22">
        <v>3409625.83</v>
      </c>
      <c r="M24" s="22"/>
      <c r="N24" s="22"/>
      <c r="O24" s="22"/>
      <c r="P24" s="43">
        <f t="shared" si="4"/>
        <v>17466144.93</v>
      </c>
      <c r="Q24" s="43"/>
      <c r="R24" s="5"/>
    </row>
    <row r="25" spans="3:18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>
        <v>429580</v>
      </c>
      <c r="L25" s="22">
        <v>804380</v>
      </c>
      <c r="M25" s="22"/>
      <c r="N25" s="22"/>
      <c r="O25" s="22"/>
      <c r="P25" s="43">
        <f t="shared" si="4"/>
        <v>3107422.04</v>
      </c>
      <c r="Q25" s="43"/>
      <c r="R25" s="5"/>
    </row>
    <row r="26" spans="3:18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>
        <v>0</v>
      </c>
      <c r="L26" s="22">
        <v>0</v>
      </c>
      <c r="M26" s="22"/>
      <c r="N26" s="22"/>
      <c r="O26" s="22"/>
      <c r="P26" s="43">
        <f t="shared" si="4"/>
        <v>1928664.29</v>
      </c>
      <c r="Q26" s="43"/>
      <c r="R26" s="5"/>
    </row>
    <row r="27" spans="3:18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27572511.25</v>
      </c>
      <c r="K27" s="42">
        <f t="shared" si="5"/>
        <v>21866660.939999998</v>
      </c>
      <c r="L27" s="42">
        <f t="shared" si="5"/>
        <v>23965547.619999997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190405840.68000001</v>
      </c>
      <c r="Q27" s="42"/>
      <c r="R27" s="5"/>
    </row>
    <row r="28" spans="3:18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>
        <v>1601460.76</v>
      </c>
      <c r="L28" s="22">
        <v>1651631.91</v>
      </c>
      <c r="M28" s="22"/>
      <c r="N28" s="22"/>
      <c r="O28" s="22"/>
      <c r="P28" s="43">
        <f>SUM(D28:O28)</f>
        <v>15178293.58</v>
      </c>
      <c r="Q28" s="43"/>
      <c r="R28" s="5"/>
    </row>
    <row r="29" spans="3:18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>
        <v>549880</v>
      </c>
      <c r="L29" s="22">
        <v>64144.800000000003</v>
      </c>
      <c r="M29" s="22"/>
      <c r="N29" s="22"/>
      <c r="O29" s="22"/>
      <c r="P29" s="43">
        <f t="shared" ref="P29:P35" si="6">SUM(D29:O29)</f>
        <v>2414520</v>
      </c>
      <c r="Q29" s="43"/>
      <c r="R29" s="5"/>
    </row>
    <row r="30" spans="3:18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>
        <v>802695</v>
      </c>
      <c r="L30" s="22">
        <v>409318.40000000002</v>
      </c>
      <c r="M30" s="22"/>
      <c r="N30" s="22"/>
      <c r="O30" s="22"/>
      <c r="P30" s="43">
        <f t="shared" si="6"/>
        <v>5791654.46</v>
      </c>
      <c r="Q30" s="43"/>
      <c r="R30" s="5"/>
    </row>
    <row r="31" spans="3:18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>
        <v>7117063</v>
      </c>
      <c r="L31" s="22">
        <v>9084040.9000000004</v>
      </c>
      <c r="M31" s="22"/>
      <c r="N31" s="22"/>
      <c r="O31" s="22"/>
      <c r="P31" s="43">
        <f t="shared" si="6"/>
        <v>60027434.849999994</v>
      </c>
      <c r="Q31" s="43"/>
      <c r="R31" s="5"/>
    </row>
    <row r="32" spans="3:18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>
        <v>38999</v>
      </c>
      <c r="L32" s="22">
        <v>0</v>
      </c>
      <c r="M32" s="22"/>
      <c r="N32" s="22"/>
      <c r="O32" s="22"/>
      <c r="P32" s="43">
        <f t="shared" si="6"/>
        <v>475908.32</v>
      </c>
      <c r="Q32" s="43"/>
      <c r="R32" s="5"/>
    </row>
    <row r="33" spans="3:18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>
        <v>180769.51</v>
      </c>
      <c r="L33" s="22">
        <v>10375.27</v>
      </c>
      <c r="M33" s="22"/>
      <c r="N33" s="22"/>
      <c r="O33" s="22"/>
      <c r="P33" s="43">
        <f t="shared" si="6"/>
        <v>583541.93999999994</v>
      </c>
      <c r="Q33" s="43"/>
      <c r="R33" s="5"/>
    </row>
    <row r="34" spans="3:18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7961337.6699999999</v>
      </c>
      <c r="K34" s="22">
        <v>3672803.4</v>
      </c>
      <c r="L34" s="22">
        <v>3598845.83</v>
      </c>
      <c r="M34" s="22"/>
      <c r="N34" s="22"/>
      <c r="O34" s="22"/>
      <c r="P34" s="43">
        <f>SUM(D34:O34)-328061.69</f>
        <v>38963633.589999996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>
        <v>7902990.2699999996</v>
      </c>
      <c r="L36" s="22">
        <v>9147190.5099999998</v>
      </c>
      <c r="M36" s="22"/>
      <c r="N36" s="22"/>
      <c r="O36" s="22"/>
      <c r="P36" s="43">
        <f>SUM(D36:O36)</f>
        <v>66642792.249999993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7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7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7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7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7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2532681.12</v>
      </c>
      <c r="L53" s="42">
        <f t="shared" si="10"/>
        <v>3841453.0900000003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23893138.130000003</v>
      </c>
      <c r="Q53" s="42"/>
    </row>
    <row r="54" spans="3:17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>
        <v>588000.01</v>
      </c>
      <c r="L54" s="22">
        <v>38541.629999999997</v>
      </c>
      <c r="M54" s="22"/>
      <c r="N54" s="22"/>
      <c r="O54" s="22"/>
      <c r="P54" s="43">
        <f t="shared" ref="P54:P60" si="11">SUM(D54:O54)</f>
        <v>4191022.4000000004</v>
      </c>
      <c r="Q54" s="43"/>
    </row>
    <row r="55" spans="3:17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>
        <v>0</v>
      </c>
      <c r="L55" s="22">
        <v>199990.34</v>
      </c>
      <c r="M55" s="22"/>
      <c r="N55" s="22"/>
      <c r="O55" s="22"/>
      <c r="P55" s="43">
        <f t="shared" si="11"/>
        <v>581528.96</v>
      </c>
      <c r="Q55" s="43"/>
    </row>
    <row r="56" spans="3:17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>
        <v>1466740</v>
      </c>
      <c r="L56" s="22">
        <v>3602921.12</v>
      </c>
      <c r="M56" s="22"/>
      <c r="N56" s="22"/>
      <c r="O56" s="22"/>
      <c r="P56" s="43">
        <f t="shared" si="11"/>
        <v>17122146.030000001</v>
      </c>
      <c r="Q56" s="43"/>
    </row>
    <row r="57" spans="3:17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3">
        <v>0</v>
      </c>
      <c r="M57" s="22"/>
      <c r="N57" s="22"/>
      <c r="O57" s="22"/>
      <c r="P57" s="43">
        <f t="shared" si="11"/>
        <v>0</v>
      </c>
      <c r="Q57" s="43"/>
    </row>
    <row r="58" spans="3:17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>
        <v>477941.11</v>
      </c>
      <c r="L58" s="22">
        <v>0</v>
      </c>
      <c r="M58" s="22"/>
      <c r="N58" s="22"/>
      <c r="O58" s="22"/>
      <c r="P58" s="43">
        <f t="shared" si="11"/>
        <v>1917116.0299999998</v>
      </c>
      <c r="Q58" s="43"/>
    </row>
    <row r="59" spans="3:17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>
        <v>0</v>
      </c>
      <c r="L59" s="22">
        <v>0</v>
      </c>
      <c r="M59" s="22"/>
      <c r="N59" s="22"/>
      <c r="O59" s="22"/>
      <c r="P59" s="43">
        <f t="shared" si="11"/>
        <v>81324.710000000006</v>
      </c>
      <c r="Q59" s="43"/>
    </row>
    <row r="60" spans="3:17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/>
      <c r="O60" s="22"/>
      <c r="P60" s="43">
        <f t="shared" si="11"/>
        <v>0</v>
      </c>
      <c r="Q60" s="43"/>
    </row>
    <row r="61" spans="3:17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/>
      <c r="O61" s="22"/>
      <c r="P61" s="43">
        <f>SUM(D61:O61)</f>
        <v>0</v>
      </c>
      <c r="Q61" s="43"/>
    </row>
    <row r="62" spans="3:17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/>
      <c r="O62" s="22"/>
      <c r="P62" s="43">
        <f>SUM(D62:O62)</f>
        <v>0</v>
      </c>
      <c r="Q62" s="43"/>
    </row>
    <row r="63" spans="3:17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7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93244658.829999998</v>
      </c>
      <c r="K84" s="48">
        <f t="shared" si="12"/>
        <v>77724437.859999999</v>
      </c>
      <c r="L84" s="48">
        <f t="shared" si="12"/>
        <v>105259530.06999999</v>
      </c>
      <c r="M84" s="48">
        <f t="shared" si="12"/>
        <v>0</v>
      </c>
      <c r="N84" s="48">
        <f t="shared" si="12"/>
        <v>0</v>
      </c>
      <c r="O84" s="48">
        <f t="shared" si="12"/>
        <v>0</v>
      </c>
      <c r="P84" s="48">
        <f>+P11+P17+P27+P53</f>
        <v>749891983.73000002</v>
      </c>
      <c r="Q84" s="42"/>
    </row>
    <row r="85" spans="3:17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35.25" customHeight="1" thickBot="1" x14ac:dyDescent="0.3">
      <c r="C86" s="74" t="s">
        <v>95</v>
      </c>
      <c r="D86" s="75"/>
      <c r="E86" s="75"/>
      <c r="F86" s="75"/>
      <c r="G86" s="76"/>
    </row>
    <row r="87" spans="3:17" ht="37.5" customHeight="1" thickBot="1" x14ac:dyDescent="0.3">
      <c r="C87" s="77" t="s">
        <v>96</v>
      </c>
      <c r="D87" s="78"/>
      <c r="E87" s="78"/>
      <c r="F87" s="78"/>
      <c r="G87" s="79"/>
    </row>
    <row r="88" spans="3:17" ht="47.25" customHeight="1" thickBot="1" x14ac:dyDescent="0.3">
      <c r="C88" s="74" t="s">
        <v>108</v>
      </c>
      <c r="D88" s="75"/>
      <c r="E88" s="75"/>
      <c r="F88" s="75"/>
      <c r="G88" s="76"/>
    </row>
    <row r="93" spans="3:17" ht="15.75" x14ac:dyDescent="0.25">
      <c r="C93" s="57" t="s">
        <v>109</v>
      </c>
    </row>
    <row r="94" spans="3:17" ht="15.75" x14ac:dyDescent="0.25">
      <c r="C94" s="58" t="s">
        <v>110</v>
      </c>
    </row>
  </sheetData>
  <mergeCells count="8">
    <mergeCell ref="C3:P3"/>
    <mergeCell ref="C86:G86"/>
    <mergeCell ref="C87:G87"/>
    <mergeCell ref="C88:G88"/>
    <mergeCell ref="C4:P4"/>
    <mergeCell ref="C5:P5"/>
    <mergeCell ref="C6:P6"/>
    <mergeCell ref="C7:P7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2023-10-16T20:36:17Z</cp:lastPrinted>
  <dcterms:created xsi:type="dcterms:W3CDTF">2021-07-29T18:58:50Z</dcterms:created>
  <dcterms:modified xsi:type="dcterms:W3CDTF">2023-10-16T20:38:35Z</dcterms:modified>
</cp:coreProperties>
</file>