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8 - Agost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3" l="1"/>
  <c r="E84" i="3"/>
  <c r="F84" i="3"/>
  <c r="G84" i="3"/>
  <c r="H84" i="3"/>
  <c r="I84" i="3"/>
  <c r="L84" i="3"/>
  <c r="M84" i="3"/>
  <c r="N84" i="3"/>
  <c r="O84" i="3"/>
  <c r="D84" i="3"/>
  <c r="H27" i="3"/>
  <c r="G13" i="2"/>
  <c r="F13" i="2"/>
  <c r="H13" i="2"/>
  <c r="I13" i="2"/>
  <c r="J13" i="2"/>
  <c r="K13" i="2"/>
  <c r="L13" i="2"/>
  <c r="M13" i="2"/>
  <c r="N13" i="2"/>
  <c r="O13" i="2"/>
  <c r="P13" i="2"/>
  <c r="Q13" i="2"/>
  <c r="F14" i="2"/>
  <c r="G14" i="2"/>
  <c r="H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H17" i="2"/>
  <c r="I17" i="2"/>
  <c r="J17" i="2"/>
  <c r="K17" i="2"/>
  <c r="L17" i="2"/>
  <c r="M17" i="2"/>
  <c r="N17" i="2"/>
  <c r="O17" i="2"/>
  <c r="P17" i="2"/>
  <c r="Q17" i="2"/>
  <c r="F19" i="2"/>
  <c r="G19" i="2"/>
  <c r="H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H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H24" i="2"/>
  <c r="I24" i="2"/>
  <c r="J24" i="2"/>
  <c r="K24" i="2"/>
  <c r="L24" i="2"/>
  <c r="M24" i="2"/>
  <c r="N24" i="2"/>
  <c r="O24" i="2"/>
  <c r="P24" i="2"/>
  <c r="Q24" i="2"/>
  <c r="F25" i="2"/>
  <c r="G25" i="2"/>
  <c r="H25" i="2"/>
  <c r="I25" i="2"/>
  <c r="J25" i="2"/>
  <c r="K25" i="2"/>
  <c r="L25" i="2"/>
  <c r="M25" i="2"/>
  <c r="N25" i="2"/>
  <c r="O25" i="2"/>
  <c r="P25" i="2"/>
  <c r="Q25" i="2"/>
  <c r="F26" i="2"/>
  <c r="G26" i="2"/>
  <c r="H26" i="2"/>
  <c r="I26" i="2"/>
  <c r="J26" i="2"/>
  <c r="K26" i="2"/>
  <c r="L26" i="2"/>
  <c r="M26" i="2"/>
  <c r="N26" i="2"/>
  <c r="O26" i="2"/>
  <c r="P26" i="2"/>
  <c r="Q26" i="2"/>
  <c r="F27" i="2"/>
  <c r="G27" i="2"/>
  <c r="H27" i="2"/>
  <c r="I27" i="2"/>
  <c r="J27" i="2"/>
  <c r="K27" i="2"/>
  <c r="L27" i="2"/>
  <c r="M27" i="2"/>
  <c r="N27" i="2"/>
  <c r="O27" i="2"/>
  <c r="P27" i="2"/>
  <c r="Q27" i="2"/>
  <c r="F29" i="2"/>
  <c r="G29" i="2"/>
  <c r="H29" i="2"/>
  <c r="I29" i="2"/>
  <c r="J29" i="2"/>
  <c r="K29" i="2"/>
  <c r="L29" i="2"/>
  <c r="M29" i="2"/>
  <c r="N29" i="2"/>
  <c r="O29" i="2"/>
  <c r="P29" i="2"/>
  <c r="Q29" i="2"/>
  <c r="F30" i="2"/>
  <c r="G30" i="2"/>
  <c r="H30" i="2"/>
  <c r="I30" i="2"/>
  <c r="J30" i="2"/>
  <c r="K30" i="2"/>
  <c r="L30" i="2"/>
  <c r="M30" i="2"/>
  <c r="N30" i="2"/>
  <c r="O30" i="2"/>
  <c r="P30" i="2"/>
  <c r="Q30" i="2"/>
  <c r="F31" i="2"/>
  <c r="G31" i="2"/>
  <c r="H31" i="2"/>
  <c r="I31" i="2"/>
  <c r="J31" i="2"/>
  <c r="K31" i="2"/>
  <c r="L31" i="2"/>
  <c r="M31" i="2"/>
  <c r="N31" i="2"/>
  <c r="O31" i="2"/>
  <c r="P31" i="2"/>
  <c r="Q31" i="2"/>
  <c r="F32" i="2"/>
  <c r="G32" i="2"/>
  <c r="H32" i="2"/>
  <c r="I32" i="2"/>
  <c r="J32" i="2"/>
  <c r="K32" i="2"/>
  <c r="L32" i="2"/>
  <c r="M32" i="2"/>
  <c r="N32" i="2"/>
  <c r="O32" i="2"/>
  <c r="P32" i="2"/>
  <c r="Q32" i="2"/>
  <c r="F33" i="2"/>
  <c r="G33" i="2"/>
  <c r="H33" i="2"/>
  <c r="I33" i="2"/>
  <c r="J33" i="2"/>
  <c r="K33" i="2"/>
  <c r="L33" i="2"/>
  <c r="M33" i="2"/>
  <c r="N33" i="2"/>
  <c r="O33" i="2"/>
  <c r="P33" i="2"/>
  <c r="Q33" i="2"/>
  <c r="F34" i="2"/>
  <c r="G34" i="2"/>
  <c r="H34" i="2"/>
  <c r="I34" i="2"/>
  <c r="J34" i="2"/>
  <c r="K34" i="2"/>
  <c r="L34" i="2"/>
  <c r="M34" i="2"/>
  <c r="N34" i="2"/>
  <c r="O34" i="2"/>
  <c r="P34" i="2"/>
  <c r="Q34" i="2"/>
  <c r="F35" i="2"/>
  <c r="G35" i="2"/>
  <c r="H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H37" i="2"/>
  <c r="I37" i="2"/>
  <c r="J37" i="2"/>
  <c r="K37" i="2"/>
  <c r="L37" i="2"/>
  <c r="M37" i="2"/>
  <c r="N37" i="2"/>
  <c r="O37" i="2"/>
  <c r="P37" i="2"/>
  <c r="Q37" i="2"/>
  <c r="F55" i="2"/>
  <c r="G55" i="2"/>
  <c r="H55" i="2"/>
  <c r="I55" i="2"/>
  <c r="J55" i="2"/>
  <c r="K55" i="2"/>
  <c r="L55" i="2"/>
  <c r="M55" i="2"/>
  <c r="N55" i="2"/>
  <c r="O55" i="2"/>
  <c r="P55" i="2"/>
  <c r="Q55" i="2"/>
  <c r="F56" i="2"/>
  <c r="G56" i="2"/>
  <c r="H56" i="2"/>
  <c r="I56" i="2"/>
  <c r="J56" i="2"/>
  <c r="K56" i="2"/>
  <c r="L56" i="2"/>
  <c r="M56" i="2"/>
  <c r="N56" i="2"/>
  <c r="O56" i="2"/>
  <c r="P56" i="2"/>
  <c r="Q56" i="2"/>
  <c r="F57" i="2"/>
  <c r="G57" i="2"/>
  <c r="H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H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G12" i="2" l="1"/>
  <c r="O11" i="3"/>
  <c r="N27" i="3"/>
  <c r="N17" i="3"/>
  <c r="N11" i="3"/>
  <c r="N53" i="3"/>
  <c r="N10" i="3" l="1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E85" i="2"/>
  <c r="D47" i="2"/>
  <c r="E47" i="2"/>
  <c r="E54" i="2" l="1"/>
  <c r="D54" i="2"/>
  <c r="I53" i="3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R50" i="2" s="1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R43" i="2" s="1"/>
  <c r="F44" i="2"/>
  <c r="F45" i="2"/>
  <c r="F46" i="2"/>
  <c r="F39" i="2"/>
  <c r="R39" i="2" s="1"/>
  <c r="F28" i="2"/>
  <c r="E38" i="2"/>
  <c r="D72" i="2"/>
  <c r="D69" i="2"/>
  <c r="D64" i="2"/>
  <c r="D38" i="2"/>
  <c r="D28" i="2"/>
  <c r="D18" i="2"/>
  <c r="D12" i="2"/>
  <c r="R45" i="2" l="1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D85" i="2"/>
  <c r="R63" i="2"/>
  <c r="R62" i="2"/>
  <c r="Q28" i="2"/>
  <c r="M28" i="2"/>
  <c r="I28" i="2"/>
  <c r="N54" i="2"/>
  <c r="J54" i="2"/>
  <c r="N28" i="2"/>
  <c r="G54" i="2"/>
  <c r="P28" i="2"/>
  <c r="H28" i="2"/>
  <c r="F54" i="2"/>
  <c r="Q54" i="2"/>
  <c r="M54" i="2"/>
  <c r="I54" i="2"/>
  <c r="J28" i="2"/>
  <c r="O54" i="2"/>
  <c r="O28" i="2"/>
  <c r="G28" i="2"/>
  <c r="P54" i="2"/>
  <c r="H54" i="2"/>
  <c r="L54" i="2"/>
  <c r="L28" i="2"/>
  <c r="K54" i="2"/>
  <c r="K28" i="2"/>
  <c r="J12" i="2"/>
  <c r="R22" i="2"/>
  <c r="R37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R28" i="2"/>
  <c r="R14" i="2"/>
  <c r="Q47" i="2"/>
  <c r="Q38" i="2"/>
  <c r="P47" i="2"/>
  <c r="P38" i="2"/>
  <c r="O47" i="2"/>
  <c r="O38" i="2"/>
  <c r="P12" i="2"/>
  <c r="N38" i="2" l="1"/>
  <c r="N47" i="2"/>
  <c r="M47" i="2"/>
  <c r="M38" i="2"/>
  <c r="E12" i="2" l="1"/>
  <c r="L47" i="2" l="1"/>
  <c r="L38" i="2"/>
  <c r="G47" i="2"/>
  <c r="G38" i="2" s="1"/>
  <c r="H47" i="2"/>
  <c r="I47" i="2"/>
  <c r="I38" i="2" s="1"/>
  <c r="J47" i="2"/>
  <c r="J38" i="2" s="1"/>
  <c r="K47" i="2"/>
  <c r="K38" i="2" s="1"/>
  <c r="H38" i="2"/>
  <c r="F38" i="2" l="1"/>
  <c r="R38" i="2" s="1"/>
  <c r="R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K10" i="3" l="1"/>
  <c r="K84" i="3"/>
  <c r="J84" i="3"/>
  <c r="D10" i="3"/>
  <c r="O10" i="3"/>
  <c r="P27" i="3"/>
  <c r="F10" i="3"/>
  <c r="E10" i="3"/>
  <c r="G10" i="3"/>
  <c r="I10" i="3"/>
  <c r="J10" i="3"/>
  <c r="M10" i="3"/>
  <c r="L10" i="3"/>
  <c r="P17" i="3"/>
  <c r="P11" i="3"/>
  <c r="R61" i="2"/>
  <c r="R60" i="2"/>
  <c r="R59" i="2"/>
  <c r="R58" i="2"/>
  <c r="R57" i="2"/>
  <c r="R56" i="2"/>
  <c r="R55" i="2"/>
  <c r="R30" i="2"/>
  <c r="R31" i="2"/>
  <c r="R32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M18" i="2"/>
  <c r="N18" i="2"/>
  <c r="O18" i="2"/>
  <c r="P18" i="2"/>
  <c r="P85" i="2" s="1"/>
  <c r="Q18" i="2"/>
  <c r="M12" i="2"/>
  <c r="N12" i="2"/>
  <c r="O12" i="2"/>
  <c r="Q12" i="2"/>
  <c r="F18" i="2"/>
  <c r="G18" i="2"/>
  <c r="H18" i="2"/>
  <c r="I18" i="2"/>
  <c r="J18" i="2"/>
  <c r="K18" i="2"/>
  <c r="L18" i="2"/>
  <c r="F12" i="2"/>
  <c r="H12" i="2"/>
  <c r="I12" i="2"/>
  <c r="K12" i="2"/>
  <c r="K85" i="2" s="1"/>
  <c r="L12" i="2"/>
  <c r="L85" i="2" l="1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P10" i="3"/>
  <c r="N11" i="2"/>
  <c r="R18" i="2"/>
  <c r="M11" i="2"/>
  <c r="R12" i="2"/>
  <c r="E28" i="2"/>
  <c r="E18" i="2"/>
  <c r="R85" i="2" l="1"/>
  <c r="R11" i="2"/>
  <c r="E11" i="2"/>
  <c r="D11" i="2" l="1"/>
</calcChain>
</file>

<file path=xl/sharedStrings.xml><?xml version="1.0" encoding="utf-8"?>
<sst xmlns="http://schemas.openxmlformats.org/spreadsheetml/2006/main" count="295" uniqueCount="116">
  <si>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</si>
  <si>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</si>
  <si>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</si>
  <si>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</si>
  <si>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</si>
  <si>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</si>
  <si>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</si>
  <si>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</si>
  <si>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</si>
  <si>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</si>
  <si>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</si>
  <si>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</si>
  <si>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</si>
  <si>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</si>
  <si>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</si>
  <si>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</si>
  <si>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</si>
  <si>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</si>
  <si>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</si>
  <si>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</si>
  <si>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</si>
  <si>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</si>
  <si>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</si>
  <si>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</si>
  <si>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</si>
  <si>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</si>
  <si>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</si>
  <si>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</si>
  <si>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</si>
  <si>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</si>
  <si>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</si>
  <si>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</si>
  <si>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</si>
  <si>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</si>
  <si>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</si>
  <si>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</si>
  <si>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</si>
  <si>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</si>
  <si>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</si>
  <si>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</si>
  <si>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</si>
  <si>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</si>
  <si>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</si>
  <si>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</si>
  <si>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</si>
  <si>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</si>
  <si>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</si>
  <si>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</si>
  <si>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</si>
  <si>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</si>
  <si>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</si>
  <si>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</si>
  <si>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</si>
  <si>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</si>
  <si>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</si>
  <si>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</si>
  <si>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</si>
  <si>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</si>
  <si>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</si>
  <si>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</si>
  <si>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</si>
  <si>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</si>
  <si>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</si>
  <si>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</si>
  <si>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</si>
  <si>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</si>
  <si>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</si>
  <si>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</si>
  <si>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</si>
  <si>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</si>
  <si>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</si>
  <si>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</si>
  <si>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</si>
  <si>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</si>
  <si>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</si>
  <si>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</si>
  <si>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</si>
  <si>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</si>
  <si>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</si>
  <si>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</si>
  <si>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</si>
  <si>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</si>
  <si>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</si>
  <si>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</si>
  <si>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</si>
  <si>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</si>
  <si>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</si>
  <si>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</si>
  <si>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</si>
  <si>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</si>
  <si>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</si>
  <si>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</si>
  <si>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</si>
  <si>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</si>
  <si>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</si>
  <si>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</si>
  <si>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</si>
  <si>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</si>
  <si>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</si>
  <si>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</si>
  <si>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</si>
  <si>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</si>
  <si>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</si>
  <si>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</si>
  <si>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</si>
  <si>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</si>
  <si>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</si>
  <si>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</si>
  <si>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 xml:space="preserve"> Gerente de Contabilidad</t>
  </si>
  <si>
    <t xml:space="preserve">       Licda. Cynthia Payano         </t>
  </si>
  <si>
    <t>Fuente: SIGEF</t>
  </si>
  <si>
    <t>Cinthia E. Dicent Montero</t>
  </si>
  <si>
    <t>Coordinadora de Presupuesto</t>
  </si>
  <si>
    <t>Subdirección Planificación y Conocimientos</t>
  </si>
  <si>
    <t>Licda.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</si>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</sst>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/>
    <xf numFmtId="43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3" fillId="0" borderId="15" xfId="0" applyFont="1" applyBorder="1" applyAlignment="1"/>
    <xf numFmtId="0" fontId="0" fillId="0" borderId="16" xfId="0" applyBorder="1"/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13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1</xdr:row>
      <xdr:rowOff>9526</xdr:rowOff>
    </xdr:from>
    <xdr:to>
      <xdr:col>2</xdr:col>
      <xdr:colOff>1381126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200026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</xdr:row>
      <xdr:rowOff>76199</xdr:rowOff>
    </xdr:from>
    <xdr:to>
      <xdr:col>4</xdr:col>
      <xdr:colOff>1095377</xdr:colOff>
      <xdr:row>3</xdr:row>
      <xdr:rowOff>57150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266699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523874</xdr:colOff>
      <xdr:row>0</xdr:row>
      <xdr:rowOff>142874</xdr:rowOff>
    </xdr:from>
    <xdr:to>
      <xdr:col>3</xdr:col>
      <xdr:colOff>447674</xdr:colOff>
      <xdr:row>4</xdr:row>
      <xdr:rowOff>152400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42874"/>
          <a:ext cx="28860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355148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9"/>
  <sheetViews>
    <sheetView showGridLines="0" topLeftCell="C82" workbookViewId="0">
      <selection activeCell="C97" sqref="C97:C99"/>
    </sheetView>
  </sheetViews>
  <sheetFormatPr baseColWidth="10" defaultColWidth="11.42578125" defaultRowHeight="15" x14ac:dyDescent="0.25"/>
  <cols>
    <col min="1" max="2" width="0" hidden="1" customWidth="1"/>
    <col min="3" max="3" width="85.42578125" customWidth="1"/>
    <col min="4" max="5" width="16.7109375" customWidth="1"/>
    <col min="6" max="6" width="13.85546875" bestFit="1" customWidth="1"/>
  </cols>
  <sheetData>
    <row r="3" spans="2:16" ht="28.5" customHeight="1" x14ac:dyDescent="0.25">
      <c r="C3" s="56" t="s">
        <v>98</v>
      </c>
      <c r="D3" s="57"/>
      <c r="E3" s="57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54" t="s">
        <v>99</v>
      </c>
      <c r="D4" s="55"/>
      <c r="E4" s="55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0" t="s">
        <v>107</v>
      </c>
      <c r="D5" s="61"/>
      <c r="E5" s="6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58" t="s">
        <v>76</v>
      </c>
      <c r="D6" s="59"/>
      <c r="E6" s="5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58" t="s">
        <v>77</v>
      </c>
      <c r="D7" s="59"/>
      <c r="E7" s="5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106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1265062004</v>
      </c>
      <c r="E10" s="28"/>
      <c r="F10" s="7"/>
    </row>
    <row r="11" spans="2:16" x14ac:dyDescent="0.25">
      <c r="C11" s="29" t="s">
        <v>1</v>
      </c>
      <c r="D11" s="49">
        <f>SUM(D12:D16)</f>
        <v>868967931</v>
      </c>
      <c r="E11" s="26"/>
      <c r="F11" s="25"/>
    </row>
    <row r="12" spans="2:16" x14ac:dyDescent="0.25">
      <c r="C12" s="30" t="s">
        <v>2</v>
      </c>
      <c r="D12" s="50">
        <v>695114124.66999996</v>
      </c>
      <c r="E12" s="31"/>
      <c r="F12" s="25"/>
    </row>
    <row r="13" spans="2:16" x14ac:dyDescent="0.25">
      <c r="C13" s="30" t="s">
        <v>3</v>
      </c>
      <c r="D13" s="50">
        <v>76686279</v>
      </c>
      <c r="F13" s="25"/>
    </row>
    <row r="14" spans="2:16" x14ac:dyDescent="0.25">
      <c r="C14" s="30" t="s">
        <v>4</v>
      </c>
      <c r="D14" s="50">
        <v>0</v>
      </c>
      <c r="F14" s="25"/>
    </row>
    <row r="15" spans="2:16" x14ac:dyDescent="0.25">
      <c r="C15" s="30" t="s">
        <v>5</v>
      </c>
      <c r="D15" s="50">
        <v>158400</v>
      </c>
      <c r="F15" s="25"/>
    </row>
    <row r="16" spans="2:16" x14ac:dyDescent="0.25">
      <c r="C16" s="30" t="s">
        <v>6</v>
      </c>
      <c r="D16" s="50">
        <v>97009127.329999998</v>
      </c>
      <c r="F16" s="25"/>
    </row>
    <row r="17" spans="3:6" x14ac:dyDescent="0.25">
      <c r="C17" s="29" t="s">
        <v>7</v>
      </c>
      <c r="D17" s="49">
        <f>SUM(D18:D26)</f>
        <v>52173500</v>
      </c>
      <c r="F17" s="25"/>
    </row>
    <row r="18" spans="3:6" x14ac:dyDescent="0.25">
      <c r="C18" s="30" t="s">
        <v>8</v>
      </c>
      <c r="D18" s="50">
        <v>8527740</v>
      </c>
      <c r="F18" s="25"/>
    </row>
    <row r="19" spans="3:6" x14ac:dyDescent="0.25">
      <c r="C19" s="30" t="s">
        <v>9</v>
      </c>
      <c r="D19" s="50">
        <v>595000</v>
      </c>
      <c r="F19" s="25"/>
    </row>
    <row r="20" spans="3:6" x14ac:dyDescent="0.25">
      <c r="C20" s="30" t="s">
        <v>10</v>
      </c>
      <c r="D20" s="50">
        <v>75600</v>
      </c>
      <c r="F20" s="25"/>
    </row>
    <row r="21" spans="3:6" x14ac:dyDescent="0.25">
      <c r="C21" s="30" t="s">
        <v>11</v>
      </c>
      <c r="D21" s="50">
        <v>1306000</v>
      </c>
      <c r="F21" s="25"/>
    </row>
    <row r="22" spans="3:6" x14ac:dyDescent="0.25">
      <c r="C22" s="30" t="s">
        <v>12</v>
      </c>
      <c r="D22" s="50">
        <v>4891800</v>
      </c>
      <c r="F22" s="25"/>
    </row>
    <row r="23" spans="3:6" x14ac:dyDescent="0.25">
      <c r="C23" s="30" t="s">
        <v>13</v>
      </c>
      <c r="D23" s="50">
        <v>1650000</v>
      </c>
      <c r="F23" s="25"/>
    </row>
    <row r="24" spans="3:6" ht="30" x14ac:dyDescent="0.25">
      <c r="C24" s="30" t="s">
        <v>14</v>
      </c>
      <c r="D24" s="50">
        <v>24318000</v>
      </c>
      <c r="F24" s="25"/>
    </row>
    <row r="25" spans="3:6" x14ac:dyDescent="0.25">
      <c r="C25" s="30" t="s">
        <v>15</v>
      </c>
      <c r="D25" s="50">
        <v>6109360</v>
      </c>
      <c r="F25" s="25"/>
    </row>
    <row r="26" spans="3:6" x14ac:dyDescent="0.25">
      <c r="C26" s="30" t="s">
        <v>16</v>
      </c>
      <c r="D26" s="50">
        <v>4700000</v>
      </c>
      <c r="F26" s="25"/>
    </row>
    <row r="27" spans="3:6" x14ac:dyDescent="0.25">
      <c r="C27" s="29" t="s">
        <v>17</v>
      </c>
      <c r="D27" s="49">
        <f>SUM(D28:D36)</f>
        <v>297846193</v>
      </c>
      <c r="F27" s="25"/>
    </row>
    <row r="28" spans="3:6" x14ac:dyDescent="0.25">
      <c r="C28" s="30" t="s">
        <v>18</v>
      </c>
      <c r="D28" s="50">
        <v>16047990</v>
      </c>
      <c r="F28" s="25"/>
    </row>
    <row r="29" spans="3:6" x14ac:dyDescent="0.25">
      <c r="C29" s="30" t="s">
        <v>19</v>
      </c>
      <c r="D29" s="50">
        <v>4536552</v>
      </c>
      <c r="F29" s="25"/>
    </row>
    <row r="30" spans="3:6" x14ac:dyDescent="0.25">
      <c r="C30" s="30" t="s">
        <v>20</v>
      </c>
      <c r="D30" s="50">
        <v>12612600</v>
      </c>
      <c r="F30" s="25"/>
    </row>
    <row r="31" spans="3:6" x14ac:dyDescent="0.25">
      <c r="C31" s="30" t="s">
        <v>21</v>
      </c>
      <c r="D31" s="50">
        <v>101598721</v>
      </c>
      <c r="F31" s="25"/>
    </row>
    <row r="32" spans="3:6" x14ac:dyDescent="0.25">
      <c r="C32" s="30" t="s">
        <v>22</v>
      </c>
      <c r="D32" s="50">
        <v>5147200</v>
      </c>
      <c r="F32" s="25"/>
    </row>
    <row r="33" spans="3:6" x14ac:dyDescent="0.25">
      <c r="C33" s="30" t="s">
        <v>23</v>
      </c>
      <c r="D33" s="50">
        <v>7041400</v>
      </c>
      <c r="F33" s="25"/>
    </row>
    <row r="34" spans="3:6" x14ac:dyDescent="0.25">
      <c r="C34" s="30" t="s">
        <v>24</v>
      </c>
      <c r="D34" s="50">
        <v>50995330</v>
      </c>
      <c r="F34" s="25"/>
    </row>
    <row r="35" spans="3:6" x14ac:dyDescent="0.25">
      <c r="C35" s="30" t="s">
        <v>25</v>
      </c>
      <c r="D35" s="50">
        <v>0</v>
      </c>
      <c r="F35" s="25"/>
    </row>
    <row r="36" spans="3:6" x14ac:dyDescent="0.25">
      <c r="C36" s="30" t="s">
        <v>26</v>
      </c>
      <c r="D36" s="50">
        <v>99866400</v>
      </c>
      <c r="F36" s="25"/>
    </row>
    <row r="37" spans="3:6" x14ac:dyDescent="0.25">
      <c r="C37" s="29" t="s">
        <v>27</v>
      </c>
      <c r="D37" s="49">
        <f>SUM(D38:D44)</f>
        <v>0</v>
      </c>
      <c r="F37" s="25"/>
    </row>
    <row r="38" spans="3:6" x14ac:dyDescent="0.25">
      <c r="C38" s="30" t="s">
        <v>28</v>
      </c>
      <c r="D38" s="50"/>
      <c r="F38" s="25"/>
    </row>
    <row r="39" spans="3:6" x14ac:dyDescent="0.25">
      <c r="C39" s="30" t="s">
        <v>29</v>
      </c>
      <c r="D39" s="50"/>
      <c r="F39" s="25"/>
    </row>
    <row r="40" spans="3:6" x14ac:dyDescent="0.25">
      <c r="C40" s="30" t="s">
        <v>30</v>
      </c>
      <c r="D40" s="50"/>
      <c r="F40" s="25"/>
    </row>
    <row r="41" spans="3:6" x14ac:dyDescent="0.25">
      <c r="C41" s="30" t="s">
        <v>31</v>
      </c>
      <c r="D41" s="50"/>
      <c r="F41" s="25"/>
    </row>
    <row r="42" spans="3:6" x14ac:dyDescent="0.25">
      <c r="C42" s="30" t="s">
        <v>32</v>
      </c>
      <c r="D42" s="50"/>
      <c r="F42" s="25"/>
    </row>
    <row r="43" spans="3:6" x14ac:dyDescent="0.25">
      <c r="C43" s="30" t="s">
        <v>34</v>
      </c>
      <c r="D43" s="50"/>
      <c r="F43" s="25"/>
    </row>
    <row r="44" spans="3:6" x14ac:dyDescent="0.25">
      <c r="C44" s="30" t="s">
        <v>35</v>
      </c>
      <c r="D44" s="50"/>
      <c r="F44" s="25"/>
    </row>
    <row r="45" spans="3:6" x14ac:dyDescent="0.25">
      <c r="C45" s="29" t="s">
        <v>36</v>
      </c>
      <c r="D45" s="49">
        <f>SUM(D46:D52)</f>
        <v>0</v>
      </c>
      <c r="F45" s="25"/>
    </row>
    <row r="46" spans="3:6" x14ac:dyDescent="0.25">
      <c r="C46" s="30" t="s">
        <v>37</v>
      </c>
      <c r="D46" s="50"/>
      <c r="F46" s="25"/>
    </row>
    <row r="47" spans="3:6" x14ac:dyDescent="0.25">
      <c r="C47" s="30" t="s">
        <v>38</v>
      </c>
      <c r="D47" s="50"/>
      <c r="F47" s="25"/>
    </row>
    <row r="48" spans="3:6" x14ac:dyDescent="0.25">
      <c r="C48" s="30" t="s">
        <v>39</v>
      </c>
      <c r="D48" s="50"/>
      <c r="F48" s="25"/>
    </row>
    <row r="49" spans="3:6" x14ac:dyDescent="0.25">
      <c r="C49" s="30" t="s">
        <v>40</v>
      </c>
      <c r="D49" s="50"/>
      <c r="F49" s="25"/>
    </row>
    <row r="50" spans="3:6" x14ac:dyDescent="0.25">
      <c r="C50" s="30" t="s">
        <v>100</v>
      </c>
      <c r="D50" s="50"/>
      <c r="F50" s="25"/>
    </row>
    <row r="51" spans="3:6" x14ac:dyDescent="0.25">
      <c r="C51" s="30" t="s">
        <v>41</v>
      </c>
      <c r="D51" s="50"/>
      <c r="F51" s="25"/>
    </row>
    <row r="52" spans="3:6" x14ac:dyDescent="0.25">
      <c r="C52" s="30" t="s">
        <v>42</v>
      </c>
      <c r="D52" s="50"/>
      <c r="F52" s="25"/>
    </row>
    <row r="53" spans="3:6" x14ac:dyDescent="0.25">
      <c r="C53" s="29" t="s">
        <v>43</v>
      </c>
      <c r="D53" s="49">
        <f>SUM(D54:D62)</f>
        <v>46074380</v>
      </c>
      <c r="F53" s="25"/>
    </row>
    <row r="54" spans="3:6" x14ac:dyDescent="0.25">
      <c r="C54" s="30" t="s">
        <v>44</v>
      </c>
      <c r="D54" s="50">
        <v>8130000</v>
      </c>
      <c r="F54" s="25"/>
    </row>
    <row r="55" spans="3:6" x14ac:dyDescent="0.25">
      <c r="C55" s="30" t="s">
        <v>101</v>
      </c>
      <c r="D55" s="50">
        <v>866180</v>
      </c>
      <c r="F55" s="25"/>
    </row>
    <row r="56" spans="3:6" x14ac:dyDescent="0.25">
      <c r="C56" s="30" t="s">
        <v>46</v>
      </c>
      <c r="D56" s="50">
        <v>26613200</v>
      </c>
      <c r="F56" s="25"/>
    </row>
    <row r="57" spans="3:6" x14ac:dyDescent="0.25">
      <c r="C57" s="30" t="s">
        <v>47</v>
      </c>
      <c r="D57" s="50">
        <v>0</v>
      </c>
      <c r="F57" s="25"/>
    </row>
    <row r="58" spans="3:6" x14ac:dyDescent="0.25">
      <c r="C58" s="30" t="s">
        <v>48</v>
      </c>
      <c r="D58" s="50">
        <v>6805000</v>
      </c>
      <c r="F58" s="25"/>
    </row>
    <row r="59" spans="3:6" x14ac:dyDescent="0.25">
      <c r="C59" s="30" t="s">
        <v>49</v>
      </c>
      <c r="D59" s="50">
        <v>810000</v>
      </c>
      <c r="F59" s="25"/>
    </row>
    <row r="60" spans="3:6" x14ac:dyDescent="0.25">
      <c r="C60" s="30" t="s">
        <v>102</v>
      </c>
      <c r="D60" s="50">
        <v>0</v>
      </c>
      <c r="F60" s="25"/>
    </row>
    <row r="61" spans="3:6" x14ac:dyDescent="0.25">
      <c r="C61" s="30" t="s">
        <v>51</v>
      </c>
      <c r="D61" s="50">
        <v>1150000</v>
      </c>
      <c r="F61" s="25"/>
    </row>
    <row r="62" spans="3:6" x14ac:dyDescent="0.25">
      <c r="C62" s="30" t="s">
        <v>52</v>
      </c>
      <c r="D62" s="50">
        <v>1700000</v>
      </c>
      <c r="F62" s="25"/>
    </row>
    <row r="63" spans="3:6" x14ac:dyDescent="0.25">
      <c r="C63" s="29" t="s">
        <v>53</v>
      </c>
      <c r="D63" s="49">
        <f>SUM(D64:D67)</f>
        <v>0</v>
      </c>
      <c r="F63" s="25"/>
    </row>
    <row r="64" spans="3:6" x14ac:dyDescent="0.25">
      <c r="C64" s="30" t="s">
        <v>54</v>
      </c>
      <c r="D64" s="50">
        <v>0</v>
      </c>
      <c r="F64" s="25"/>
    </row>
    <row r="65" spans="3:6" x14ac:dyDescent="0.25">
      <c r="C65" s="30" t="s">
        <v>55</v>
      </c>
      <c r="D65" s="50"/>
      <c r="F65" s="25"/>
    </row>
    <row r="66" spans="3:6" x14ac:dyDescent="0.25">
      <c r="C66" s="30" t="s">
        <v>56</v>
      </c>
      <c r="D66" s="50"/>
      <c r="F66" s="25"/>
    </row>
    <row r="67" spans="3:6" ht="30" x14ac:dyDescent="0.25">
      <c r="C67" s="30" t="s">
        <v>57</v>
      </c>
      <c r="D67" s="50"/>
      <c r="F67" s="25"/>
    </row>
    <row r="68" spans="3:6" x14ac:dyDescent="0.25">
      <c r="C68" s="29" t="s">
        <v>58</v>
      </c>
      <c r="D68" s="49">
        <f>SUM(D69:D70)</f>
        <v>0</v>
      </c>
      <c r="F68" s="25"/>
    </row>
    <row r="69" spans="3:6" x14ac:dyDescent="0.25">
      <c r="C69" s="30" t="s">
        <v>59</v>
      </c>
      <c r="D69" s="50"/>
      <c r="F69" s="25"/>
    </row>
    <row r="70" spans="3:6" x14ac:dyDescent="0.25">
      <c r="C70" s="30" t="s">
        <v>60</v>
      </c>
      <c r="D70" s="50"/>
      <c r="F70" s="25"/>
    </row>
    <row r="71" spans="3:6" x14ac:dyDescent="0.25">
      <c r="C71" s="29" t="s">
        <v>61</v>
      </c>
      <c r="D71" s="49">
        <f>SUM(D72:D74)</f>
        <v>0</v>
      </c>
      <c r="F71" s="25"/>
    </row>
    <row r="72" spans="3:6" x14ac:dyDescent="0.25">
      <c r="C72" s="30" t="s">
        <v>62</v>
      </c>
      <c r="D72" s="50"/>
      <c r="F72" s="25"/>
    </row>
    <row r="73" spans="3:6" x14ac:dyDescent="0.25">
      <c r="C73" s="30" t="s">
        <v>63</v>
      </c>
      <c r="D73" s="50"/>
      <c r="F73" s="25"/>
    </row>
    <row r="74" spans="3:6" x14ac:dyDescent="0.25">
      <c r="C74" s="30" t="s">
        <v>64</v>
      </c>
      <c r="D74" s="50"/>
      <c r="F74" s="25"/>
    </row>
    <row r="75" spans="3:6" x14ac:dyDescent="0.25">
      <c r="C75" s="32" t="s">
        <v>103</v>
      </c>
      <c r="D75" s="51">
        <f>D11+D17+D27+D37+D45+D53+D63+D68+D71</f>
        <v>1265062004</v>
      </c>
      <c r="E75" s="33"/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104</v>
      </c>
      <c r="D86" s="33"/>
      <c r="E86" s="33"/>
      <c r="F86" s="25"/>
    </row>
    <row r="88" spans="3:6" ht="15.75" x14ac:dyDescent="0.25">
      <c r="C88" s="37" t="s">
        <v>105</v>
      </c>
      <c r="D88" s="38">
        <f>D75+D86</f>
        <v>1265062004</v>
      </c>
      <c r="E88" s="38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60.75" thickBot="1" x14ac:dyDescent="0.3">
      <c r="C93" s="19" t="s">
        <v>97</v>
      </c>
      <c r="D93" s="22"/>
      <c r="E93" s="22"/>
    </row>
    <row r="98" spans="3:3" x14ac:dyDescent="0.25">
      <c r="C98" s="52" t="s">
        <v>109</v>
      </c>
    </row>
    <row r="99" spans="3:3" x14ac:dyDescent="0.25">
      <c r="C99" s="53" t="s">
        <v>108</v>
      </c>
    </row>
  </sheetData>
  <mergeCells count="5"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00"/>
  <sheetViews>
    <sheetView showGridLines="0" tabSelected="1" topLeftCell="C80" workbookViewId="0">
      <selection activeCell="H97" sqref="H97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4" width="14.140625" customWidth="1"/>
    <col min="15" max="15" width="14.28515625" customWidth="1"/>
    <col min="16" max="16" width="14.140625" customWidth="1"/>
    <col min="17" max="17" width="14.140625" bestFit="1" customWidth="1"/>
    <col min="18" max="18" width="18.28515625" style="24" bestFit="1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56" t="s">
        <v>98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3:21" ht="21" customHeight="1" x14ac:dyDescent="0.25">
      <c r="C4" s="54" t="s">
        <v>99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3:21" ht="15.75" x14ac:dyDescent="0.25">
      <c r="C5" s="60" t="s">
        <v>107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3:21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21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3:21" x14ac:dyDescent="0.25">
      <c r="D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71" t="s">
        <v>66</v>
      </c>
      <c r="D9" s="72" t="s">
        <v>94</v>
      </c>
      <c r="E9" s="72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21" x14ac:dyDescent="0.25">
      <c r="C10" s="71"/>
      <c r="D10" s="73"/>
      <c r="E10" s="73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1" x14ac:dyDescent="0.25">
      <c r="C11" s="1" t="s">
        <v>0</v>
      </c>
      <c r="D11" s="42">
        <f>+D12+D18+D28+D54</f>
        <v>1265062004</v>
      </c>
      <c r="E11" s="42">
        <f>+E12+E18+E28+E54</f>
        <v>0</v>
      </c>
      <c r="F11" s="42">
        <f>+F12+F18+F28+F54</f>
        <v>60295499.869999997</v>
      </c>
      <c r="G11" s="42">
        <f t="shared" ref="G11:L11" si="0">+G12+G18+G28+G54</f>
        <v>74904085.690000013</v>
      </c>
      <c r="H11" s="42">
        <f>+H12+H18+H28+H54</f>
        <v>102126048.13000001</v>
      </c>
      <c r="I11" s="26">
        <f t="shared" si="0"/>
        <v>81453650.559999987</v>
      </c>
      <c r="J11" s="42">
        <f>+J12+J18+J28+J54</f>
        <v>76963427.420000002</v>
      </c>
      <c r="K11" s="42">
        <f t="shared" si="0"/>
        <v>77920645.299999982</v>
      </c>
      <c r="L11" s="42">
        <f t="shared" si="0"/>
        <v>92916597.140000001</v>
      </c>
      <c r="M11" s="42">
        <f>+M12+M18+M28+M54</f>
        <v>77724437.859999999</v>
      </c>
      <c r="N11" s="42">
        <f t="shared" ref="N11" si="1">+N12+N18+N28+N54</f>
        <v>0</v>
      </c>
      <c r="O11" s="42">
        <f t="shared" ref="O11" si="2">+O12+O18+O28+O54</f>
        <v>0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644304391.97000003</v>
      </c>
      <c r="S11" s="24"/>
      <c r="U11" s="44"/>
    </row>
    <row r="12" spans="3:21" x14ac:dyDescent="0.25">
      <c r="C12" s="2" t="s">
        <v>1</v>
      </c>
      <c r="D12" s="49">
        <f>SUM(D13:D17)</f>
        <v>868967931</v>
      </c>
      <c r="E12" s="42">
        <f>SUM(E13:E17)</f>
        <v>0</v>
      </c>
      <c r="F12" s="42">
        <f t="shared" ref="F12:L12" si="5">SUM(F13:F17)</f>
        <v>50913495.049999997</v>
      </c>
      <c r="G12" s="42">
        <f>SUM(G13:G17)</f>
        <v>50259986.910000004</v>
      </c>
      <c r="H12" s="42">
        <f t="shared" si="5"/>
        <v>73395830.790000007</v>
      </c>
      <c r="I12" s="26">
        <f t="shared" si="5"/>
        <v>50408174.829999991</v>
      </c>
      <c r="J12" s="42">
        <f>SUM(J13:J17)</f>
        <v>50628244.280000001</v>
      </c>
      <c r="K12" s="42">
        <f t="shared" si="5"/>
        <v>50439648.349999994</v>
      </c>
      <c r="L12" s="42">
        <f t="shared" si="5"/>
        <v>49512973.689999998</v>
      </c>
      <c r="M12" s="42">
        <f t="shared" ref="M12" si="6">SUM(M13:M17)</f>
        <v>49967823.279999994</v>
      </c>
      <c r="N12" s="42">
        <f t="shared" ref="N12" si="7">SUM(N13:N17)</f>
        <v>0</v>
      </c>
      <c r="O12" s="42">
        <f t="shared" ref="O12" si="8">SUM(O13:O17)</f>
        <v>0</v>
      </c>
      <c r="P12" s="42">
        <f>SUM(P13:P17)</f>
        <v>0</v>
      </c>
      <c r="Q12" s="42">
        <f t="shared" ref="Q12" si="9">SUM(Q13:Q17)</f>
        <v>0</v>
      </c>
      <c r="R12" s="45">
        <f>SUM(F12:Q12)</f>
        <v>425526177.18000001</v>
      </c>
      <c r="S12" s="24"/>
    </row>
    <row r="13" spans="3:21" x14ac:dyDescent="0.25">
      <c r="C13" s="4" t="s">
        <v>2</v>
      </c>
      <c r="D13" s="50">
        <v>695114124.66999996</v>
      </c>
      <c r="E13" s="43"/>
      <c r="F13" s="22">
        <f>+'P3 Ejecucion '!D12</f>
        <v>43771174.960000001</v>
      </c>
      <c r="G13" s="22">
        <f>+'P3 Ejecucion '!E12</f>
        <v>43184505.210000001</v>
      </c>
      <c r="H13" s="22">
        <f>+'P3 Ejecucion '!F12</f>
        <v>43841710.289999999</v>
      </c>
      <c r="I13" s="22">
        <f>+'P3 Ejecucion '!G12</f>
        <v>43182386.369999997</v>
      </c>
      <c r="J13" s="22">
        <f>+'P3 Ejecucion '!H12</f>
        <v>43561091.359999999</v>
      </c>
      <c r="K13" s="22">
        <f>+'P3 Ejecucion '!I12</f>
        <v>43292273.109999999</v>
      </c>
      <c r="L13" s="22">
        <f>+'P3 Ejecucion '!J12</f>
        <v>42504092.890000001</v>
      </c>
      <c r="M13" s="22">
        <f>+'P3 Ejecucion '!K12</f>
        <v>42975440.149999999</v>
      </c>
      <c r="N13" s="22">
        <f>+'P3 Ejecucion '!L12</f>
        <v>0</v>
      </c>
      <c r="O13" s="22">
        <f>+'P3 Ejecucion '!M12</f>
        <v>0</v>
      </c>
      <c r="P13" s="22">
        <f>+'P3 Ejecucion '!N12</f>
        <v>0</v>
      </c>
      <c r="Q13" s="22">
        <f>+'P3 Ejecucion '!O12</f>
        <v>0</v>
      </c>
      <c r="R13" s="43">
        <f>SUM(F13:Q13)</f>
        <v>346312674.33999997</v>
      </c>
      <c r="S13" s="24"/>
    </row>
    <row r="14" spans="3:21" x14ac:dyDescent="0.25">
      <c r="C14" s="4" t="s">
        <v>3</v>
      </c>
      <c r="D14" s="50">
        <v>76686279</v>
      </c>
      <c r="E14" s="43"/>
      <c r="F14" s="22">
        <f>+'P3 Ejecucion '!D13</f>
        <v>548056.66</v>
      </c>
      <c r="G14" s="22">
        <f>+'P3 Ejecucion '!E13</f>
        <v>569983.13</v>
      </c>
      <c r="H14" s="22">
        <f>+'P3 Ejecucion '!F13</f>
        <v>23060971.239999998</v>
      </c>
      <c r="I14" s="22">
        <f>+'P3 Ejecucion '!G13</f>
        <v>759371.66</v>
      </c>
      <c r="J14" s="22">
        <f>+'P3 Ejecucion '!H13</f>
        <v>574575</v>
      </c>
      <c r="K14" s="22">
        <f>+'P3 Ejecucion '!I13</f>
        <v>663793.30000000005</v>
      </c>
      <c r="L14" s="22">
        <f>+'P3 Ejecucion '!J13</f>
        <v>648300</v>
      </c>
      <c r="M14" s="22">
        <f>+'P3 Ejecucion '!K13</f>
        <v>630136.66</v>
      </c>
      <c r="N14" s="22">
        <f>+'P3 Ejecucion '!L13</f>
        <v>0</v>
      </c>
      <c r="O14" s="22">
        <f>+'P3 Ejecucion '!M13</f>
        <v>0</v>
      </c>
      <c r="P14" s="22">
        <f>+'P3 Ejecucion '!N13</f>
        <v>0</v>
      </c>
      <c r="Q14" s="22">
        <f>+'P3 Ejecucion '!O13</f>
        <v>0</v>
      </c>
      <c r="R14" s="43">
        <f t="shared" ref="R14:R17" si="10">SUM(F14:Q14)</f>
        <v>27455187.649999999</v>
      </c>
      <c r="S14" s="24"/>
    </row>
    <row r="15" spans="3:21" x14ac:dyDescent="0.25">
      <c r="C15" s="4" t="s">
        <v>4</v>
      </c>
      <c r="D15" s="50">
        <v>0</v>
      </c>
      <c r="E15" s="43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10"/>
        <v>0</v>
      </c>
      <c r="S15" s="24"/>
      <c r="U15" s="22"/>
    </row>
    <row r="16" spans="3:21" x14ac:dyDescent="0.25">
      <c r="C16" s="4" t="s">
        <v>5</v>
      </c>
      <c r="D16" s="50">
        <v>158400</v>
      </c>
      <c r="E16" s="43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10"/>
        <v>0</v>
      </c>
      <c r="S16" s="24"/>
      <c r="U16" s="44"/>
    </row>
    <row r="17" spans="3:19" x14ac:dyDescent="0.25">
      <c r="C17" s="4" t="s">
        <v>6</v>
      </c>
      <c r="D17" s="50">
        <v>97009127.329999998</v>
      </c>
      <c r="E17" s="43"/>
      <c r="F17" s="22">
        <f>+'P3 Ejecucion '!D16</f>
        <v>6594263.4299999997</v>
      </c>
      <c r="G17" s="22">
        <f>+'P3 Ejecucion '!E16</f>
        <v>6505498.5700000003</v>
      </c>
      <c r="H17" s="22">
        <f>+'P3 Ejecucion '!F16</f>
        <v>6493149.2599999998</v>
      </c>
      <c r="I17" s="22">
        <f>+'P3 Ejecucion '!G16</f>
        <v>6466416.7999999998</v>
      </c>
      <c r="J17" s="22">
        <f>+'P3 Ejecucion '!H16</f>
        <v>6492577.9199999999</v>
      </c>
      <c r="K17" s="22">
        <f>+'P3 Ejecucion '!I16</f>
        <v>6483581.9400000004</v>
      </c>
      <c r="L17" s="22">
        <f>+'P3 Ejecucion '!J16</f>
        <v>6360580.7999999998</v>
      </c>
      <c r="M17" s="22">
        <f>+'P3 Ejecucion '!K16</f>
        <v>6362246.4699999997</v>
      </c>
      <c r="N17" s="22">
        <f>+'P3 Ejecucion '!L16</f>
        <v>0</v>
      </c>
      <c r="O17" s="22">
        <f>+'P3 Ejecucion '!M16</f>
        <v>0</v>
      </c>
      <c r="P17" s="22">
        <f>+'P3 Ejecucion '!N16</f>
        <v>0</v>
      </c>
      <c r="Q17" s="22">
        <f>+'P3 Ejecucion '!O16</f>
        <v>0</v>
      </c>
      <c r="R17" s="43">
        <f t="shared" si="10"/>
        <v>51758315.18999999</v>
      </c>
      <c r="S17" s="24"/>
    </row>
    <row r="18" spans="3:19" x14ac:dyDescent="0.25">
      <c r="C18" s="2" t="s">
        <v>7</v>
      </c>
      <c r="D18" s="49">
        <f>SUM(D19:D27)</f>
        <v>52173500</v>
      </c>
      <c r="E18" s="42">
        <f>SUM(E19:E27)</f>
        <v>0</v>
      </c>
      <c r="F18" s="26">
        <f t="shared" ref="F18:L18" si="11">SUM(F19:F27)</f>
        <v>2748794.61</v>
      </c>
      <c r="G18" s="26">
        <f t="shared" si="11"/>
        <v>1666687.72</v>
      </c>
      <c r="H18" s="26">
        <f t="shared" si="11"/>
        <v>4516978.97</v>
      </c>
      <c r="I18" s="26">
        <f t="shared" si="11"/>
        <v>4386618.07</v>
      </c>
      <c r="J18" s="26">
        <f t="shared" si="11"/>
        <v>1969259.25</v>
      </c>
      <c r="K18" s="26">
        <f t="shared" si="11"/>
        <v>5906857.0399999991</v>
      </c>
      <c r="L18" s="26">
        <f t="shared" si="11"/>
        <v>8061830.2000000002</v>
      </c>
      <c r="M18" s="26">
        <f t="shared" ref="M18" si="12">SUM(M19:M27)</f>
        <v>3357272.52</v>
      </c>
      <c r="N18" s="26">
        <f t="shared" ref="N18" si="13">SUM(N19:N27)</f>
        <v>0</v>
      </c>
      <c r="O18" s="26">
        <f t="shared" ref="O18" si="14">SUM(O19:O27)</f>
        <v>0</v>
      </c>
      <c r="P18" s="26">
        <f t="shared" ref="P18" si="15">SUM(P19:P27)</f>
        <v>0</v>
      </c>
      <c r="Q18" s="26">
        <f t="shared" ref="Q18" si="16">SUM(Q19:Q27)</f>
        <v>0</v>
      </c>
      <c r="R18" s="26">
        <f>SUM(F18:Q18)</f>
        <v>32614298.379999999</v>
      </c>
      <c r="S18" s="24"/>
    </row>
    <row r="19" spans="3:19" x14ac:dyDescent="0.25">
      <c r="C19" s="4" t="s">
        <v>8</v>
      </c>
      <c r="D19" s="50">
        <v>8527740</v>
      </c>
      <c r="E19" s="43"/>
      <c r="F19" s="22">
        <f>+'P3 Ejecucion '!D18</f>
        <v>614972.06999999995</v>
      </c>
      <c r="G19" s="22">
        <f>+'P3 Ejecucion '!E18</f>
        <v>1077080.52</v>
      </c>
      <c r="H19" s="22">
        <f>+'P3 Ejecucion '!F18</f>
        <v>919788.39</v>
      </c>
      <c r="I19" s="22">
        <f>+'P3 Ejecucion '!G18</f>
        <v>417024.58</v>
      </c>
      <c r="J19" s="22">
        <f>+'P3 Ejecucion '!H18</f>
        <v>387200.71</v>
      </c>
      <c r="K19" s="22">
        <f>+'P3 Ejecucion '!I18</f>
        <v>994022.92</v>
      </c>
      <c r="L19" s="22">
        <f>+'P3 Ejecucion '!J18</f>
        <v>755729.06</v>
      </c>
      <c r="M19" s="22">
        <f>+'P3 Ejecucion '!K18</f>
        <v>602134.61</v>
      </c>
      <c r="N19" s="22">
        <f>+'P3 Ejecucion '!L18</f>
        <v>0</v>
      </c>
      <c r="O19" s="22">
        <f>+'P3 Ejecucion '!M18</f>
        <v>0</v>
      </c>
      <c r="P19" s="22">
        <f>+'P3 Ejecucion '!N18</f>
        <v>0</v>
      </c>
      <c r="Q19" s="22">
        <f>+'P3 Ejecucion '!O18</f>
        <v>0</v>
      </c>
      <c r="R19" s="43">
        <f>SUM(F19:Q19)</f>
        <v>5767952.8600000003</v>
      </c>
      <c r="S19" s="24"/>
    </row>
    <row r="20" spans="3:19" x14ac:dyDescent="0.25">
      <c r="C20" s="4" t="s">
        <v>9</v>
      </c>
      <c r="D20" s="50">
        <v>595000</v>
      </c>
      <c r="E20" s="43"/>
      <c r="F20" s="22">
        <f>+'P3 Ejecucion '!D19</f>
        <v>0</v>
      </c>
      <c r="G20" s="22">
        <f>+'P3 Ejecucion '!E19</f>
        <v>0</v>
      </c>
      <c r="H20" s="22">
        <f>+'P3 Ejecucion '!F19</f>
        <v>69000</v>
      </c>
      <c r="I20" s="22">
        <f>+'P3 Ejecucion '!G19</f>
        <v>1225280</v>
      </c>
      <c r="J20" s="22">
        <f>+'P3 Ejecucion '!H19</f>
        <v>0</v>
      </c>
      <c r="K20" s="22">
        <f>+'P3 Ejecucion '!I19</f>
        <v>139830</v>
      </c>
      <c r="L20" s="22">
        <f>+'P3 Ejecucion '!J19</f>
        <v>1648820</v>
      </c>
      <c r="M20" s="22">
        <f>+'P3 Ejecucion '!K19</f>
        <v>227740</v>
      </c>
      <c r="N20" s="22">
        <f>+'P3 Ejecucion '!L19</f>
        <v>0</v>
      </c>
      <c r="O20" s="22">
        <f>+'P3 Ejecucion '!M19</f>
        <v>0</v>
      </c>
      <c r="P20" s="22">
        <f>+'P3 Ejecucion '!N19</f>
        <v>0</v>
      </c>
      <c r="Q20" s="22">
        <f>+'P3 Ejecucion '!O19</f>
        <v>0</v>
      </c>
      <c r="R20" s="43">
        <f t="shared" ref="R20:R27" si="17">SUM(F20:Q20)</f>
        <v>3310670</v>
      </c>
      <c r="S20" s="24"/>
    </row>
    <row r="21" spans="3:19" x14ac:dyDescent="0.25">
      <c r="C21" s="4" t="s">
        <v>10</v>
      </c>
      <c r="D21" s="50">
        <v>75600</v>
      </c>
      <c r="E21" s="43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3850.98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17"/>
        <v>3850.98</v>
      </c>
      <c r="S21" s="24"/>
    </row>
    <row r="22" spans="3:19" x14ac:dyDescent="0.25">
      <c r="C22" s="4" t="s">
        <v>11</v>
      </c>
      <c r="D22" s="50">
        <v>1306000</v>
      </c>
      <c r="E22" s="43"/>
      <c r="F22" s="22">
        <f>+'P3 Ejecucion '!D21</f>
        <v>0</v>
      </c>
      <c r="G22" s="22">
        <f>+'P3 Ejecucion '!E21</f>
        <v>127000</v>
      </c>
      <c r="H22" s="22">
        <f>+'P3 Ejecucion '!F21</f>
        <v>512716.15</v>
      </c>
      <c r="I22" s="22">
        <f>+'P3 Ejecucion '!G21</f>
        <v>32568</v>
      </c>
      <c r="J22" s="22">
        <f>+'P3 Ejecucion '!H21</f>
        <v>144628.07999999999</v>
      </c>
      <c r="K22" s="22">
        <f>+'P3 Ejecucion '!I21</f>
        <v>127200</v>
      </c>
      <c r="L22" s="22">
        <f>+'P3 Ejecucion '!J21</f>
        <v>256962.65</v>
      </c>
      <c r="M22" s="22">
        <f>+'P3 Ejecucion '!K21</f>
        <v>0</v>
      </c>
      <c r="N22" s="22">
        <f>+'P3 Ejecucion '!L21</f>
        <v>0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1201074.8799999999</v>
      </c>
      <c r="S22" s="24"/>
    </row>
    <row r="23" spans="3:19" x14ac:dyDescent="0.25">
      <c r="C23" s="4" t="s">
        <v>12</v>
      </c>
      <c r="D23" s="50">
        <v>4891800</v>
      </c>
      <c r="E23" s="43"/>
      <c r="F23" s="22">
        <f>+'P3 Ejecucion '!D22</f>
        <v>48999.14</v>
      </c>
      <c r="G23" s="22">
        <f>+'P3 Ejecucion '!E22</f>
        <v>0</v>
      </c>
      <c r="H23" s="22">
        <f>+'P3 Ejecucion '!F22</f>
        <v>0</v>
      </c>
      <c r="I23" s="22">
        <f>+'P3 Ejecucion '!G22</f>
        <v>455480</v>
      </c>
      <c r="J23" s="22">
        <f>+'P3 Ejecucion '!H22</f>
        <v>227740</v>
      </c>
      <c r="K23" s="22">
        <f>+'P3 Ejecucion '!I22</f>
        <v>1531790</v>
      </c>
      <c r="L23" s="22">
        <f>+'P3 Ejecucion '!J22</f>
        <v>362827.04</v>
      </c>
      <c r="M23" s="22">
        <f>+'P3 Ejecucion '!K22</f>
        <v>0</v>
      </c>
      <c r="N23" s="22">
        <f>+'P3 Ejecucion '!L22</f>
        <v>0</v>
      </c>
      <c r="O23" s="22">
        <f>+'P3 Ejecucion '!M22</f>
        <v>0</v>
      </c>
      <c r="P23" s="22">
        <f>+'P3 Ejecucion '!N22</f>
        <v>0</v>
      </c>
      <c r="Q23" s="22">
        <f>+'P3 Ejecucion '!O22</f>
        <v>0</v>
      </c>
      <c r="R23" s="43">
        <f t="shared" si="17"/>
        <v>2626836.1800000002</v>
      </c>
      <c r="S23" s="24"/>
    </row>
    <row r="24" spans="3:19" x14ac:dyDescent="0.25">
      <c r="C24" s="4" t="s">
        <v>13</v>
      </c>
      <c r="D24" s="50">
        <v>1650000</v>
      </c>
      <c r="E24" s="43"/>
      <c r="F24" s="22">
        <f>+'P3 Ejecucion '!D23</f>
        <v>0</v>
      </c>
      <c r="G24" s="22">
        <f>+'P3 Ejecucion '!E23</f>
        <v>0</v>
      </c>
      <c r="H24" s="22">
        <f>+'P3 Ejecucion '!F23</f>
        <v>1313814.76</v>
      </c>
      <c r="I24" s="22">
        <f>+'P3 Ejecucion '!G23</f>
        <v>0</v>
      </c>
      <c r="J24" s="22">
        <f>+'P3 Ejecucion '!H23</f>
        <v>0</v>
      </c>
      <c r="K24" s="22">
        <f>+'P3 Ejecucion '!I23</f>
        <v>0</v>
      </c>
      <c r="L24" s="22">
        <f>+'P3 Ejecucion '!J23</f>
        <v>101873.29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17"/>
        <v>1415688.05</v>
      </c>
      <c r="S24" s="24"/>
    </row>
    <row r="25" spans="3:19" x14ac:dyDescent="0.25">
      <c r="C25" s="4" t="s">
        <v>14</v>
      </c>
      <c r="D25" s="50">
        <v>24318000</v>
      </c>
      <c r="E25" s="43"/>
      <c r="F25" s="22">
        <f>+'P3 Ejecucion '!D24</f>
        <v>1175693</v>
      </c>
      <c r="G25" s="22">
        <f>+'P3 Ejecucion '!E24</f>
        <v>356879.2</v>
      </c>
      <c r="H25" s="22">
        <f>+'P3 Ejecucion '!F24</f>
        <v>1348003.68</v>
      </c>
      <c r="I25" s="22">
        <f>+'P3 Ejecucion '!G24</f>
        <v>1732364.49</v>
      </c>
      <c r="J25" s="22">
        <f>+'P3 Ejecucion '!H24</f>
        <v>1124590.46</v>
      </c>
      <c r="K25" s="22">
        <f>+'P3 Ejecucion '!I24</f>
        <v>1979556.22</v>
      </c>
      <c r="L25" s="22">
        <f>+'P3 Ejecucion '!J24</f>
        <v>4241614.1399999997</v>
      </c>
      <c r="M25" s="22">
        <f>+'P3 Ejecucion '!K24</f>
        <v>2097817.91</v>
      </c>
      <c r="N25" s="22">
        <f>+'P3 Ejecucion '!L24</f>
        <v>0</v>
      </c>
      <c r="O25" s="22">
        <f>+'P3 Ejecucion '!M24</f>
        <v>0</v>
      </c>
      <c r="P25" s="22">
        <f>+'P3 Ejecucion '!N24</f>
        <v>0</v>
      </c>
      <c r="Q25" s="22">
        <f>+'P3 Ejecucion '!O24</f>
        <v>0</v>
      </c>
      <c r="R25" s="43">
        <f t="shared" si="17"/>
        <v>14056519.1</v>
      </c>
      <c r="S25" s="24"/>
    </row>
    <row r="26" spans="3:19" x14ac:dyDescent="0.25">
      <c r="C26" s="4" t="s">
        <v>15</v>
      </c>
      <c r="D26" s="50">
        <v>6109360</v>
      </c>
      <c r="E26" s="43"/>
      <c r="F26" s="22">
        <f>+'P3 Ejecucion '!D25</f>
        <v>189130.4</v>
      </c>
      <c r="G26" s="22">
        <f>+'P3 Ejecucion '!E25</f>
        <v>105728</v>
      </c>
      <c r="H26" s="22">
        <f>+'P3 Ejecucion '!F25</f>
        <v>70800</v>
      </c>
      <c r="I26" s="22">
        <f>+'P3 Ejecucion '!G25</f>
        <v>523901</v>
      </c>
      <c r="J26" s="22">
        <f>+'P3 Ejecucion '!H25</f>
        <v>85100</v>
      </c>
      <c r="K26" s="22">
        <f>+'P3 Ejecucion '!I25</f>
        <v>219149.6</v>
      </c>
      <c r="L26" s="22">
        <f>+'P3 Ejecucion '!J25</f>
        <v>679653.04</v>
      </c>
      <c r="M26" s="22">
        <f>+'P3 Ejecucion '!K25</f>
        <v>429580</v>
      </c>
      <c r="N26" s="22">
        <f>+'P3 Ejecucion '!L25</f>
        <v>0</v>
      </c>
      <c r="O26" s="22">
        <f>+'P3 Ejecucion '!M25</f>
        <v>0</v>
      </c>
      <c r="P26" s="22">
        <f>+'P3 Ejecucion '!N25</f>
        <v>0</v>
      </c>
      <c r="Q26" s="22">
        <f>+'P3 Ejecucion '!O25</f>
        <v>0</v>
      </c>
      <c r="R26" s="43">
        <f t="shared" si="17"/>
        <v>2303042.04</v>
      </c>
      <c r="S26" s="24"/>
    </row>
    <row r="27" spans="3:19" x14ac:dyDescent="0.25">
      <c r="C27" s="4" t="s">
        <v>16</v>
      </c>
      <c r="D27" s="50">
        <v>4700000</v>
      </c>
      <c r="E27" s="43"/>
      <c r="F27" s="22">
        <f>+'P3 Ejecucion '!D26</f>
        <v>720000</v>
      </c>
      <c r="G27" s="22">
        <f>+'P3 Ejecucion '!E26</f>
        <v>0</v>
      </c>
      <c r="H27" s="22">
        <f>+'P3 Ejecucion '!F26</f>
        <v>282855.99</v>
      </c>
      <c r="I27" s="22">
        <f>+'P3 Ejecucion '!G26</f>
        <v>0</v>
      </c>
      <c r="J27" s="22">
        <f>+'P3 Ejecucion '!H26</f>
        <v>0</v>
      </c>
      <c r="K27" s="22">
        <f>+'P3 Ejecucion '!I26</f>
        <v>915308.3</v>
      </c>
      <c r="L27" s="22">
        <f>+'P3 Ejecucion '!J26</f>
        <v>10500</v>
      </c>
      <c r="M27" s="22">
        <f>+'P3 Ejecucion '!K26</f>
        <v>0</v>
      </c>
      <c r="N27" s="22">
        <f>+'P3 Ejecucion '!L26</f>
        <v>0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17"/>
        <v>1928664.29</v>
      </c>
      <c r="S27" s="24"/>
    </row>
    <row r="28" spans="3:19" x14ac:dyDescent="0.25">
      <c r="C28" s="2" t="s">
        <v>17</v>
      </c>
      <c r="D28" s="49">
        <f>SUM(D29:D37)</f>
        <v>297846193</v>
      </c>
      <c r="E28" s="42">
        <f>SUM(E29:E37)</f>
        <v>0</v>
      </c>
      <c r="F28" s="42">
        <f>SUM(F29:F37)</f>
        <v>5564344.9699999997</v>
      </c>
      <c r="G28" s="42">
        <f t="shared" ref="G28:Q28" si="18">SUM(G29:G37)</f>
        <v>20681950.859999999</v>
      </c>
      <c r="H28" s="42">
        <f t="shared" si="18"/>
        <v>22754919.559999999</v>
      </c>
      <c r="I28" s="42">
        <f t="shared" si="18"/>
        <v>25692148.560000002</v>
      </c>
      <c r="J28" s="42">
        <f t="shared" si="18"/>
        <v>21843837.890000001</v>
      </c>
      <c r="K28" s="42">
        <f t="shared" si="18"/>
        <v>20463919.030000001</v>
      </c>
      <c r="L28" s="42">
        <f t="shared" si="18"/>
        <v>27244449.560000002</v>
      </c>
      <c r="M28" s="42">
        <f t="shared" si="18"/>
        <v>21866660.939999998</v>
      </c>
      <c r="N28" s="42">
        <f t="shared" si="18"/>
        <v>0</v>
      </c>
      <c r="O28" s="42">
        <f t="shared" si="18"/>
        <v>0</v>
      </c>
      <c r="P28" s="42">
        <f t="shared" si="18"/>
        <v>0</v>
      </c>
      <c r="Q28" s="42">
        <f t="shared" si="18"/>
        <v>0</v>
      </c>
      <c r="R28" s="45">
        <f>SUM(F28:Q28)</f>
        <v>166112231.37</v>
      </c>
      <c r="S28" s="24"/>
    </row>
    <row r="29" spans="3:19" x14ac:dyDescent="0.25">
      <c r="C29" s="4" t="s">
        <v>18</v>
      </c>
      <c r="D29" s="50">
        <v>16047990</v>
      </c>
      <c r="E29" s="43"/>
      <c r="F29" s="22">
        <f>+'P3 Ejecucion '!D28</f>
        <v>1314202.05</v>
      </c>
      <c r="G29" s="22">
        <f>+'P3 Ejecucion '!E28</f>
        <v>2368290.46</v>
      </c>
      <c r="H29" s="22">
        <f>+'P3 Ejecucion '!F28</f>
        <v>1273149.79</v>
      </c>
      <c r="I29" s="22">
        <f>+'P3 Ejecucion '!G28</f>
        <v>1827962.09</v>
      </c>
      <c r="J29" s="22">
        <f>+'P3 Ejecucion '!H28</f>
        <v>1272191.98</v>
      </c>
      <c r="K29" s="22">
        <f>+'P3 Ejecucion '!I28</f>
        <v>1362969.32</v>
      </c>
      <c r="L29" s="22">
        <f>+'P3 Ejecucion '!J28</f>
        <v>2506435.2200000002</v>
      </c>
      <c r="M29" s="22">
        <f>+'P3 Ejecucion '!K28</f>
        <v>1601460.76</v>
      </c>
      <c r="N29" s="22">
        <f>+'P3 Ejecucion '!L28</f>
        <v>0</v>
      </c>
      <c r="O29" s="22">
        <f>+'P3 Ejecucion '!M28</f>
        <v>0</v>
      </c>
      <c r="P29" s="22">
        <f>+'P3 Ejecucion '!N28</f>
        <v>0</v>
      </c>
      <c r="Q29" s="22">
        <f>+'P3 Ejecucion '!O28</f>
        <v>0</v>
      </c>
      <c r="R29" s="43">
        <f>SUM(F29:Q29)</f>
        <v>13526661.67</v>
      </c>
      <c r="S29" s="24"/>
    </row>
    <row r="30" spans="3:19" x14ac:dyDescent="0.25">
      <c r="C30" s="4" t="s">
        <v>19</v>
      </c>
      <c r="D30" s="50">
        <v>4536552</v>
      </c>
      <c r="E30" s="43"/>
      <c r="F30" s="22">
        <f>+'P3 Ejecucion '!D29</f>
        <v>0</v>
      </c>
      <c r="G30" s="22">
        <f>+'P3 Ejecucion '!E29</f>
        <v>541738</v>
      </c>
      <c r="H30" s="22">
        <f>+'P3 Ejecucion '!F29</f>
        <v>90000</v>
      </c>
      <c r="I30" s="22">
        <f>+'P3 Ejecucion '!G29</f>
        <v>1064796.6000000001</v>
      </c>
      <c r="J30" s="22">
        <f>+'P3 Ejecucion '!H29</f>
        <v>3687.5</v>
      </c>
      <c r="K30" s="22">
        <f>+'P3 Ejecucion '!I29</f>
        <v>10761.5</v>
      </c>
      <c r="L30" s="22">
        <f>+'P3 Ejecucion '!J29</f>
        <v>89511.6</v>
      </c>
      <c r="M30" s="22">
        <f>+'P3 Ejecucion '!K29</f>
        <v>549880</v>
      </c>
      <c r="N30" s="22">
        <f>+'P3 Ejecucion '!L29</f>
        <v>0</v>
      </c>
      <c r="O30" s="22">
        <f>+'P3 Ejecucion '!M29</f>
        <v>0</v>
      </c>
      <c r="P30" s="22">
        <f>+'P3 Ejecucion '!N29</f>
        <v>0</v>
      </c>
      <c r="Q30" s="22">
        <f>+'P3 Ejecucion '!O29</f>
        <v>0</v>
      </c>
      <c r="R30" s="43">
        <f t="shared" ref="R30:R36" si="19">SUM(F30:Q30)</f>
        <v>2350375.2000000002</v>
      </c>
      <c r="S30" s="24"/>
    </row>
    <row r="31" spans="3:19" x14ac:dyDescent="0.25">
      <c r="C31" s="4" t="s">
        <v>20</v>
      </c>
      <c r="D31" s="50">
        <v>12612600</v>
      </c>
      <c r="E31" s="43"/>
      <c r="F31" s="22">
        <f>+'P3 Ejecucion '!D30</f>
        <v>501205</v>
      </c>
      <c r="G31" s="22">
        <f>+'P3 Ejecucion '!E30</f>
        <v>568406</v>
      </c>
      <c r="H31" s="22">
        <f>+'P3 Ejecucion '!F30</f>
        <v>0</v>
      </c>
      <c r="I31" s="22">
        <f>+'P3 Ejecucion '!G30</f>
        <v>723840.32</v>
      </c>
      <c r="J31" s="22">
        <f>+'P3 Ejecucion '!H30</f>
        <v>769629.04</v>
      </c>
      <c r="K31" s="22">
        <f>+'P3 Ejecucion '!I30</f>
        <v>1464603.02</v>
      </c>
      <c r="L31" s="22">
        <f>+'P3 Ejecucion '!J30</f>
        <v>551957.68000000005</v>
      </c>
      <c r="M31" s="22">
        <f>+'P3 Ejecucion '!K30</f>
        <v>802695</v>
      </c>
      <c r="N31" s="22">
        <f>+'P3 Ejecucion '!L30</f>
        <v>0</v>
      </c>
      <c r="O31" s="22">
        <f>+'P3 Ejecucion '!M30</f>
        <v>0</v>
      </c>
      <c r="P31" s="22">
        <f>+'P3 Ejecucion '!N30</f>
        <v>0</v>
      </c>
      <c r="Q31" s="22">
        <f>+'P3 Ejecucion '!O30</f>
        <v>0</v>
      </c>
      <c r="R31" s="43">
        <f t="shared" si="19"/>
        <v>5382336.0599999996</v>
      </c>
      <c r="S31" s="24"/>
    </row>
    <row r="32" spans="3:19" x14ac:dyDescent="0.25">
      <c r="C32" s="4" t="s">
        <v>21</v>
      </c>
      <c r="D32" s="50">
        <v>101598721</v>
      </c>
      <c r="E32" s="43"/>
      <c r="F32" s="22">
        <f>+'P3 Ejecucion '!D31</f>
        <v>2080818.56</v>
      </c>
      <c r="G32" s="22">
        <f>+'P3 Ejecucion '!E31</f>
        <v>5670227.4400000004</v>
      </c>
      <c r="H32" s="22">
        <f>+'P3 Ejecucion '!F31</f>
        <v>6403795.1299999999</v>
      </c>
      <c r="I32" s="22">
        <f>+'P3 Ejecucion '!G31</f>
        <v>8086698.2000000002</v>
      </c>
      <c r="J32" s="22">
        <f>+'P3 Ejecucion '!H31</f>
        <v>6696916.2000000002</v>
      </c>
      <c r="K32" s="22">
        <f>+'P3 Ejecucion '!I31</f>
        <v>8544160.3200000003</v>
      </c>
      <c r="L32" s="22">
        <f>+'P3 Ejecucion '!J31</f>
        <v>6343715.0999999996</v>
      </c>
      <c r="M32" s="22">
        <f>+'P3 Ejecucion '!K31</f>
        <v>7117063</v>
      </c>
      <c r="N32" s="22">
        <f>+'P3 Ejecucion '!L31</f>
        <v>0</v>
      </c>
      <c r="O32" s="22">
        <f>+'P3 Ejecucion '!M31</f>
        <v>0</v>
      </c>
      <c r="P32" s="22">
        <f>+'P3 Ejecucion '!N31</f>
        <v>0</v>
      </c>
      <c r="Q32" s="22">
        <f>+'P3 Ejecucion '!O31</f>
        <v>0</v>
      </c>
      <c r="R32" s="43">
        <f t="shared" si="19"/>
        <v>50943393.949999996</v>
      </c>
      <c r="S32" s="24"/>
    </row>
    <row r="33" spans="3:19" x14ac:dyDescent="0.25">
      <c r="C33" s="4" t="s">
        <v>22</v>
      </c>
      <c r="D33" s="50">
        <v>5147200</v>
      </c>
      <c r="E33" s="43"/>
      <c r="F33" s="22">
        <f>+'P3 Ejecucion '!D32</f>
        <v>95285</v>
      </c>
      <c r="G33" s="22">
        <f>+'P3 Ejecucion '!E32</f>
        <v>38114</v>
      </c>
      <c r="H33" s="22">
        <f>+'P3 Ejecucion '!F32</f>
        <v>38615.5</v>
      </c>
      <c r="I33" s="22">
        <f>+'P3 Ejecucion '!G32</f>
        <v>0</v>
      </c>
      <c r="J33" s="22">
        <f>+'P3 Ejecucion '!H32</f>
        <v>51448</v>
      </c>
      <c r="K33" s="22">
        <f>+'P3 Ejecucion '!I32</f>
        <v>149615.74</v>
      </c>
      <c r="L33" s="22">
        <f>+'P3 Ejecucion '!J32</f>
        <v>63831.08</v>
      </c>
      <c r="M33" s="22">
        <f>+'P3 Ejecucion '!K32</f>
        <v>38999</v>
      </c>
      <c r="N33" s="22">
        <f>+'P3 Ejecucion '!L32</f>
        <v>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9"/>
        <v>475908.32</v>
      </c>
      <c r="S33" s="24"/>
    </row>
    <row r="34" spans="3:19" x14ac:dyDescent="0.25">
      <c r="C34" s="4" t="s">
        <v>23</v>
      </c>
      <c r="D34" s="50">
        <v>7041400</v>
      </c>
      <c r="E34" s="43"/>
      <c r="F34" s="22">
        <f>+'P3 Ejecucion '!D33</f>
        <v>0</v>
      </c>
      <c r="G34" s="22">
        <f>+'P3 Ejecucion '!E33</f>
        <v>39491</v>
      </c>
      <c r="H34" s="22">
        <f>+'P3 Ejecucion '!F33</f>
        <v>7080</v>
      </c>
      <c r="I34" s="22">
        <f>+'P3 Ejecucion '!G33</f>
        <v>150874.79999999999</v>
      </c>
      <c r="J34" s="22">
        <f>+'P3 Ejecucion '!H33</f>
        <v>9363.2999999999993</v>
      </c>
      <c r="K34" s="22">
        <f>+'P3 Ejecucion '!I33</f>
        <v>116290.09</v>
      </c>
      <c r="L34" s="22">
        <f>+'P3 Ejecucion '!J33</f>
        <v>69297.97</v>
      </c>
      <c r="M34" s="22">
        <f>+'P3 Ejecucion '!K33</f>
        <v>180769.51</v>
      </c>
      <c r="N34" s="22">
        <f>+'P3 Ejecucion '!L33</f>
        <v>0</v>
      </c>
      <c r="O34" s="22">
        <f>+'P3 Ejecucion '!M33</f>
        <v>0</v>
      </c>
      <c r="P34" s="22">
        <f>+'P3 Ejecucion '!N33</f>
        <v>0</v>
      </c>
      <c r="Q34" s="22">
        <f>+'P3 Ejecucion '!O33</f>
        <v>0</v>
      </c>
      <c r="R34" s="43">
        <f t="shared" si="19"/>
        <v>573166.66999999993</v>
      </c>
      <c r="S34" s="24"/>
    </row>
    <row r="35" spans="3:19" x14ac:dyDescent="0.25">
      <c r="C35" s="4" t="s">
        <v>24</v>
      </c>
      <c r="D35" s="50">
        <v>50995330</v>
      </c>
      <c r="E35" s="43"/>
      <c r="F35" s="22">
        <f>+'P3 Ejecucion '!D34</f>
        <v>341320.43</v>
      </c>
      <c r="G35" s="22">
        <f>+'P3 Ejecucion '!E34</f>
        <v>4207961.91</v>
      </c>
      <c r="H35" s="22">
        <f>+'P3 Ejecucion '!F34</f>
        <v>7671750.5999999996</v>
      </c>
      <c r="I35" s="22">
        <f>+'P3 Ejecucion '!G34</f>
        <v>4849974.33</v>
      </c>
      <c r="J35" s="22">
        <f>+'P3 Ejecucion '!H34</f>
        <v>5430781.46</v>
      </c>
      <c r="K35" s="22">
        <f>+'P3 Ejecucion '!I34</f>
        <v>1556919.65</v>
      </c>
      <c r="L35" s="22">
        <f>+'P3 Ejecucion '!J34</f>
        <v>7633275.9800000004</v>
      </c>
      <c r="M35" s="22">
        <f>+'P3 Ejecucion '!K34</f>
        <v>3672803.4</v>
      </c>
      <c r="N35" s="22">
        <f>+'P3 Ejecucion '!L34</f>
        <v>0</v>
      </c>
      <c r="O35" s="22">
        <f>+'P3 Ejecucion '!M34</f>
        <v>0</v>
      </c>
      <c r="P35" s="22">
        <f>+'P3 Ejecucion '!N34</f>
        <v>0</v>
      </c>
      <c r="Q35" s="22">
        <f>+'P3 Ejecucion '!O34</f>
        <v>0</v>
      </c>
      <c r="R35" s="43">
        <f t="shared" si="19"/>
        <v>35364787.759999998</v>
      </c>
      <c r="S35" s="24"/>
    </row>
    <row r="36" spans="3:19" x14ac:dyDescent="0.25">
      <c r="C36" s="4" t="s">
        <v>25</v>
      </c>
      <c r="D36" s="50">
        <v>0</v>
      </c>
      <c r="E36" s="43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0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9"/>
        <v>0</v>
      </c>
      <c r="S36" s="24"/>
    </row>
    <row r="37" spans="3:19" x14ac:dyDescent="0.25">
      <c r="C37" s="4" t="s">
        <v>26</v>
      </c>
      <c r="D37" s="50">
        <v>99866400</v>
      </c>
      <c r="E37" s="43"/>
      <c r="F37" s="22">
        <f>+'P3 Ejecucion '!D36</f>
        <v>1231513.93</v>
      </c>
      <c r="G37" s="22">
        <f>+'P3 Ejecucion '!E36</f>
        <v>7247722.0499999998</v>
      </c>
      <c r="H37" s="22">
        <f>+'P3 Ejecucion '!F36</f>
        <v>7270528.54</v>
      </c>
      <c r="I37" s="22">
        <f>+'P3 Ejecucion '!G36</f>
        <v>8988002.2200000007</v>
      </c>
      <c r="J37" s="22">
        <f>+'P3 Ejecucion '!H36</f>
        <v>7609820.4100000001</v>
      </c>
      <c r="K37" s="22">
        <f>+'P3 Ejecucion '!I36</f>
        <v>7258599.3899999997</v>
      </c>
      <c r="L37" s="22">
        <f>+'P3 Ejecucion '!J36</f>
        <v>9986424.9299999997</v>
      </c>
      <c r="M37" s="22">
        <f>+'P3 Ejecucion '!K36</f>
        <v>7902990.2699999996</v>
      </c>
      <c r="N37" s="22">
        <f>+'P3 Ejecucion '!L36</f>
        <v>0</v>
      </c>
      <c r="O37" s="22">
        <f>+'P3 Ejecucion '!M36</f>
        <v>0</v>
      </c>
      <c r="P37" s="22">
        <f>+'P3 Ejecucion '!N36</f>
        <v>0</v>
      </c>
      <c r="Q37" s="22">
        <f>+'P3 Ejecucion '!O36</f>
        <v>0</v>
      </c>
      <c r="R37" s="43">
        <f>SUM(F37:Q37)</f>
        <v>57495601.739999995</v>
      </c>
      <c r="S37" s="24"/>
    </row>
    <row r="38" spans="3:19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20">SUM(F39:F47)</f>
        <v>0</v>
      </c>
      <c r="G38" s="42">
        <f t="shared" si="20"/>
        <v>0</v>
      </c>
      <c r="H38" s="42">
        <f t="shared" si="20"/>
        <v>0</v>
      </c>
      <c r="I38" s="42">
        <f t="shared" si="20"/>
        <v>0</v>
      </c>
      <c r="J38" s="42">
        <f t="shared" si="20"/>
        <v>0</v>
      </c>
      <c r="K38" s="42">
        <f t="shared" si="20"/>
        <v>0</v>
      </c>
      <c r="L38" s="42">
        <f t="shared" ref="L38" si="21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22">SUM(F38:Q38)</f>
        <v>0</v>
      </c>
      <c r="S38" s="24"/>
    </row>
    <row r="39" spans="3:19" x14ac:dyDescent="0.25">
      <c r="C39" s="4" t="s">
        <v>28</v>
      </c>
      <c r="D39" s="50">
        <v>0</v>
      </c>
      <c r="E39" s="43"/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22"/>
        <v>0</v>
      </c>
      <c r="S39" s="24"/>
    </row>
    <row r="40" spans="3:19" x14ac:dyDescent="0.25">
      <c r="C40" s="4" t="s">
        <v>29</v>
      </c>
      <c r="D40" s="50">
        <v>0</v>
      </c>
      <c r="E40" s="43"/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22"/>
        <v>0</v>
      </c>
      <c r="S40" s="24"/>
    </row>
    <row r="41" spans="3:19" x14ac:dyDescent="0.25">
      <c r="C41" s="4" t="s">
        <v>30</v>
      </c>
      <c r="D41" s="50">
        <v>0</v>
      </c>
      <c r="E41" s="43"/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22"/>
        <v>0</v>
      </c>
      <c r="S41" s="24"/>
    </row>
    <row r="42" spans="3:19" x14ac:dyDescent="0.25">
      <c r="C42" s="4" t="s">
        <v>31</v>
      </c>
      <c r="D42" s="50">
        <v>0</v>
      </c>
      <c r="E42" s="43"/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22"/>
        <v>0</v>
      </c>
      <c r="S42" s="24"/>
    </row>
    <row r="43" spans="3:19" x14ac:dyDescent="0.25">
      <c r="C43" s="4" t="s">
        <v>32</v>
      </c>
      <c r="D43" s="50">
        <v>0</v>
      </c>
      <c r="E43" s="43"/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22"/>
        <v>0</v>
      </c>
      <c r="S43" s="24"/>
    </row>
    <row r="44" spans="3:19" x14ac:dyDescent="0.25">
      <c r="C44" s="4" t="s">
        <v>33</v>
      </c>
      <c r="D44" s="50">
        <v>0</v>
      </c>
      <c r="E44" s="43"/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22"/>
        <v>0</v>
      </c>
      <c r="S44" s="24"/>
    </row>
    <row r="45" spans="3:19" x14ac:dyDescent="0.25">
      <c r="C45" s="4" t="s">
        <v>34</v>
      </c>
      <c r="D45" s="50">
        <v>0</v>
      </c>
      <c r="E45" s="43"/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22"/>
        <v>0</v>
      </c>
      <c r="S45" s="24"/>
    </row>
    <row r="46" spans="3:19" x14ac:dyDescent="0.25">
      <c r="C46" s="4" t="s">
        <v>35</v>
      </c>
      <c r="D46" s="50">
        <v>0</v>
      </c>
      <c r="E46" s="43"/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22"/>
        <v>0</v>
      </c>
      <c r="S46" s="24"/>
    </row>
    <row r="47" spans="3:19" x14ac:dyDescent="0.25">
      <c r="C47" s="2" t="s">
        <v>36</v>
      </c>
      <c r="D47" s="42">
        <f>SUM(D48:D53)</f>
        <v>0</v>
      </c>
      <c r="E47" s="42">
        <f t="shared" ref="E47" si="23">SUM(E48:E53)</f>
        <v>0</v>
      </c>
      <c r="F47" s="42">
        <f>SUM(F48:F53)</f>
        <v>0</v>
      </c>
      <c r="G47" s="42">
        <f t="shared" ref="G47:K47" si="24">SUM(G48:G53)</f>
        <v>0</v>
      </c>
      <c r="H47" s="42">
        <f t="shared" si="24"/>
        <v>0</v>
      </c>
      <c r="I47" s="42">
        <f t="shared" si="24"/>
        <v>0</v>
      </c>
      <c r="J47" s="42">
        <f t="shared" si="24"/>
        <v>0</v>
      </c>
      <c r="K47" s="42">
        <f t="shared" si="24"/>
        <v>0</v>
      </c>
      <c r="L47" s="42">
        <f t="shared" ref="L47:Q47" si="25">SUM(L48:L53)</f>
        <v>0</v>
      </c>
      <c r="M47" s="42">
        <f t="shared" si="25"/>
        <v>0</v>
      </c>
      <c r="N47" s="42">
        <f t="shared" si="25"/>
        <v>0</v>
      </c>
      <c r="O47" s="42">
        <f t="shared" si="25"/>
        <v>0</v>
      </c>
      <c r="P47" s="42">
        <f t="shared" si="25"/>
        <v>0</v>
      </c>
      <c r="Q47" s="42">
        <f t="shared" si="25"/>
        <v>0</v>
      </c>
      <c r="R47" s="43">
        <f t="shared" si="22"/>
        <v>0</v>
      </c>
      <c r="S47" s="24"/>
    </row>
    <row r="48" spans="3:19" x14ac:dyDescent="0.25">
      <c r="C48" s="4" t="s">
        <v>37</v>
      </c>
      <c r="D48" s="50">
        <v>0</v>
      </c>
      <c r="E48" s="43"/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22"/>
        <v>0</v>
      </c>
      <c r="S48" s="24"/>
    </row>
    <row r="49" spans="3:19" x14ac:dyDescent="0.25">
      <c r="C49" s="4" t="s">
        <v>38</v>
      </c>
      <c r="D49" s="50">
        <v>0</v>
      </c>
      <c r="E49" s="43"/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22"/>
        <v>0</v>
      </c>
      <c r="S49" s="24"/>
    </row>
    <row r="50" spans="3:19" x14ac:dyDescent="0.25">
      <c r="C50" s="4" t="s">
        <v>39</v>
      </c>
      <c r="D50" s="50">
        <v>0</v>
      </c>
      <c r="E50" s="43"/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22"/>
        <v>0</v>
      </c>
      <c r="S50" s="24"/>
    </row>
    <row r="51" spans="3:19" x14ac:dyDescent="0.25">
      <c r="C51" s="4" t="s">
        <v>40</v>
      </c>
      <c r="D51" s="50">
        <v>0</v>
      </c>
      <c r="E51" s="43"/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22"/>
        <v>0</v>
      </c>
      <c r="S51" s="24"/>
    </row>
    <row r="52" spans="3:19" x14ac:dyDescent="0.25">
      <c r="C52" s="4" t="s">
        <v>41</v>
      </c>
      <c r="D52" s="50">
        <v>0</v>
      </c>
      <c r="E52" s="43"/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22"/>
        <v>0</v>
      </c>
      <c r="S52" s="24"/>
    </row>
    <row r="53" spans="3:19" x14ac:dyDescent="0.25">
      <c r="C53" s="4" t="s">
        <v>42</v>
      </c>
      <c r="D53" s="50">
        <v>0</v>
      </c>
      <c r="E53" s="43"/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22"/>
        <v>0</v>
      </c>
      <c r="S53" s="24"/>
    </row>
    <row r="54" spans="3:19" x14ac:dyDescent="0.25">
      <c r="C54" s="2" t="s">
        <v>43</v>
      </c>
      <c r="D54" s="49">
        <f>SUM(D55:D63)</f>
        <v>46074380</v>
      </c>
      <c r="E54" s="42">
        <f>SUM(E55:E63)</f>
        <v>0</v>
      </c>
      <c r="F54" s="42">
        <f t="shared" ref="F54:Q54" si="26">SUM(F55:F63)</f>
        <v>1068865.24</v>
      </c>
      <c r="G54" s="42">
        <f t="shared" si="26"/>
        <v>2295460.2000000002</v>
      </c>
      <c r="H54" s="42">
        <f t="shared" si="26"/>
        <v>1458318.81</v>
      </c>
      <c r="I54" s="42">
        <f t="shared" si="26"/>
        <v>966709.1</v>
      </c>
      <c r="J54" s="42">
        <f t="shared" si="26"/>
        <v>2522086</v>
      </c>
      <c r="K54" s="42">
        <f t="shared" si="26"/>
        <v>1110220.8799999999</v>
      </c>
      <c r="L54" s="42">
        <f t="shared" si="26"/>
        <v>8097343.6900000004</v>
      </c>
      <c r="M54" s="42">
        <f t="shared" si="26"/>
        <v>2532681.12</v>
      </c>
      <c r="N54" s="42">
        <f t="shared" si="26"/>
        <v>0</v>
      </c>
      <c r="O54" s="42">
        <f t="shared" si="26"/>
        <v>0</v>
      </c>
      <c r="P54" s="42">
        <f t="shared" si="26"/>
        <v>0</v>
      </c>
      <c r="Q54" s="42">
        <f t="shared" si="26"/>
        <v>0</v>
      </c>
      <c r="R54" s="45">
        <f>SUM(F54:Q54)</f>
        <v>20051685.040000003</v>
      </c>
      <c r="S54" s="24"/>
    </row>
    <row r="55" spans="3:19" x14ac:dyDescent="0.25">
      <c r="C55" s="4" t="s">
        <v>44</v>
      </c>
      <c r="D55" s="50">
        <v>8130000</v>
      </c>
      <c r="E55" s="43"/>
      <c r="F55" s="22">
        <f>+'P3 Ejecucion '!D54</f>
        <v>153754</v>
      </c>
      <c r="G55" s="22">
        <f>+'P3 Ejecucion '!E54</f>
        <v>36807.08</v>
      </c>
      <c r="H55" s="22">
        <f>+'P3 Ejecucion '!F54</f>
        <v>589115</v>
      </c>
      <c r="I55" s="22">
        <f>+'P3 Ejecucion '!G54</f>
        <v>0</v>
      </c>
      <c r="J55" s="22">
        <f>+'P3 Ejecucion '!H54</f>
        <v>17929.78</v>
      </c>
      <c r="K55" s="22">
        <f>+'P3 Ejecucion '!I54</f>
        <v>318806.15000000002</v>
      </c>
      <c r="L55" s="22">
        <f>+'P3 Ejecucion '!J54</f>
        <v>2448068.75</v>
      </c>
      <c r="M55" s="22">
        <f>+'P3 Ejecucion '!K54</f>
        <v>588000.01</v>
      </c>
      <c r="N55" s="22">
        <f>+'P3 Ejecucion '!L54</f>
        <v>0</v>
      </c>
      <c r="O55" s="22">
        <f>+'P3 Ejecucion '!M54</f>
        <v>0</v>
      </c>
      <c r="P55" s="22">
        <f>+'P3 Ejecucion '!N54</f>
        <v>0</v>
      </c>
      <c r="Q55" s="22">
        <f>+'P3 Ejecucion '!O54</f>
        <v>0</v>
      </c>
      <c r="R55" s="43">
        <f t="shared" ref="R55:R61" si="27">SUM(F55:Q55)</f>
        <v>4152480.7700000005</v>
      </c>
      <c r="S55" s="24"/>
    </row>
    <row r="56" spans="3:19" x14ac:dyDescent="0.25">
      <c r="C56" s="4" t="s">
        <v>45</v>
      </c>
      <c r="D56" s="50">
        <v>866180</v>
      </c>
      <c r="E56" s="43"/>
      <c r="F56" s="22">
        <f>+'P3 Ejecucion '!D55</f>
        <v>0</v>
      </c>
      <c r="G56" s="22">
        <f>+'P3 Ejecucion '!E55</f>
        <v>101314.8</v>
      </c>
      <c r="H56" s="22">
        <f>+'P3 Ejecucion '!F55</f>
        <v>0</v>
      </c>
      <c r="I56" s="22">
        <f>+'P3 Ejecucion '!G55</f>
        <v>0</v>
      </c>
      <c r="J56" s="22">
        <f>+'P3 Ejecucion '!H55</f>
        <v>20629.62</v>
      </c>
      <c r="K56" s="22">
        <f>+'P3 Ejecucion '!I55</f>
        <v>230100</v>
      </c>
      <c r="L56" s="22">
        <f>+'P3 Ejecucion '!J55</f>
        <v>29494.2</v>
      </c>
      <c r="M56" s="22">
        <f>+'P3 Ejecucion '!K55</f>
        <v>0</v>
      </c>
      <c r="N56" s="22">
        <f>+'P3 Ejecucion '!L55</f>
        <v>0</v>
      </c>
      <c r="O56" s="22">
        <f>+'P3 Ejecucion '!M55</f>
        <v>0</v>
      </c>
      <c r="P56" s="22">
        <f>+'P3 Ejecucion '!N55</f>
        <v>0</v>
      </c>
      <c r="Q56" s="22">
        <f>+'P3 Ejecucion '!O55</f>
        <v>0</v>
      </c>
      <c r="R56" s="43">
        <f t="shared" si="27"/>
        <v>381538.62</v>
      </c>
      <c r="S56" s="24"/>
    </row>
    <row r="57" spans="3:19" x14ac:dyDescent="0.25">
      <c r="C57" s="4" t="s">
        <v>46</v>
      </c>
      <c r="D57" s="50">
        <v>26613200</v>
      </c>
      <c r="E57" s="43"/>
      <c r="F57" s="22">
        <f>+'P3 Ejecucion '!D56</f>
        <v>915111.24</v>
      </c>
      <c r="G57" s="22">
        <f>+'P3 Ejecucion '!E56</f>
        <v>2086103.12</v>
      </c>
      <c r="H57" s="22">
        <f>+'P3 Ejecucion '!F56</f>
        <v>869203.81</v>
      </c>
      <c r="I57" s="22">
        <f>+'P3 Ejecucion '!G56</f>
        <v>856025.1</v>
      </c>
      <c r="J57" s="22">
        <f>+'P3 Ejecucion '!H56</f>
        <v>2146722.39</v>
      </c>
      <c r="K57" s="22">
        <f>+'P3 Ejecucion '!I56</f>
        <v>0</v>
      </c>
      <c r="L57" s="22">
        <f>+'P3 Ejecucion '!J56</f>
        <v>5179319.25</v>
      </c>
      <c r="M57" s="22">
        <f>+'P3 Ejecucion '!K56</f>
        <v>1466740</v>
      </c>
      <c r="N57" s="22">
        <f>+'P3 Ejecucion '!L56</f>
        <v>0</v>
      </c>
      <c r="O57" s="22">
        <f>+'P3 Ejecucion '!M56</f>
        <v>0</v>
      </c>
      <c r="P57" s="22">
        <f>+'P3 Ejecucion '!N56</f>
        <v>0</v>
      </c>
      <c r="Q57" s="22">
        <f>+'P3 Ejecucion '!O56</f>
        <v>0</v>
      </c>
      <c r="R57" s="43">
        <f t="shared" si="27"/>
        <v>13519224.91</v>
      </c>
      <c r="S57" s="24"/>
    </row>
    <row r="58" spans="3:19" x14ac:dyDescent="0.25">
      <c r="C58" s="4" t="s">
        <v>47</v>
      </c>
      <c r="D58" s="50">
        <v>0</v>
      </c>
      <c r="E58" s="43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27"/>
        <v>0</v>
      </c>
      <c r="S58" s="24"/>
    </row>
    <row r="59" spans="3:19" x14ac:dyDescent="0.25">
      <c r="C59" s="4" t="s">
        <v>48</v>
      </c>
      <c r="D59" s="50">
        <v>6805000</v>
      </c>
      <c r="E59" s="43"/>
      <c r="F59" s="22">
        <f>+'P3 Ejecucion '!D58</f>
        <v>0</v>
      </c>
      <c r="G59" s="22">
        <f>+'P3 Ejecucion '!E58</f>
        <v>71235.199999999997</v>
      </c>
      <c r="H59" s="22">
        <f>+'P3 Ejecucion '!F58</f>
        <v>0</v>
      </c>
      <c r="I59" s="22">
        <f>+'P3 Ejecucion '!G58</f>
        <v>110684</v>
      </c>
      <c r="J59" s="22">
        <f>+'P3 Ejecucion '!H58</f>
        <v>265028</v>
      </c>
      <c r="K59" s="22">
        <f>+'P3 Ejecucion '!I58</f>
        <v>561314.73</v>
      </c>
      <c r="L59" s="22">
        <f>+'P3 Ejecucion '!J58</f>
        <v>430912.99</v>
      </c>
      <c r="M59" s="22">
        <f>+'P3 Ejecucion '!K58</f>
        <v>477941.11</v>
      </c>
      <c r="N59" s="22">
        <f>+'P3 Ejecucion '!L58</f>
        <v>0</v>
      </c>
      <c r="O59" s="22">
        <f>+'P3 Ejecucion '!M58</f>
        <v>0</v>
      </c>
      <c r="P59" s="22">
        <f>+'P3 Ejecucion '!N58</f>
        <v>0</v>
      </c>
      <c r="Q59" s="22">
        <f>+'P3 Ejecucion '!O58</f>
        <v>0</v>
      </c>
      <c r="R59" s="43">
        <f t="shared" si="27"/>
        <v>1917116.0299999998</v>
      </c>
      <c r="S59" s="24"/>
    </row>
    <row r="60" spans="3:19" x14ac:dyDescent="0.25">
      <c r="C60" s="4" t="s">
        <v>49</v>
      </c>
      <c r="D60" s="50">
        <v>810000</v>
      </c>
      <c r="E60" s="43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71776.210000000006</v>
      </c>
      <c r="K60" s="22">
        <f>+'P3 Ejecucion '!I59</f>
        <v>0</v>
      </c>
      <c r="L60" s="22">
        <f>+'P3 Ejecucion '!J59</f>
        <v>9548.5</v>
      </c>
      <c r="M60" s="22">
        <f>+'P3 Ejecucion '!K59</f>
        <v>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27"/>
        <v>81324.710000000006</v>
      </c>
      <c r="S60" s="24"/>
    </row>
    <row r="61" spans="3:19" x14ac:dyDescent="0.25">
      <c r="C61" s="4" t="s">
        <v>50</v>
      </c>
      <c r="D61" s="50">
        <v>0</v>
      </c>
      <c r="E61" s="43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27"/>
        <v>0</v>
      </c>
      <c r="S61" s="24"/>
    </row>
    <row r="62" spans="3:19" x14ac:dyDescent="0.25">
      <c r="C62" s="4" t="s">
        <v>51</v>
      </c>
      <c r="D62" s="50">
        <v>1150000</v>
      </c>
      <c r="E62" s="43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24"/>
    </row>
    <row r="63" spans="3:19" x14ac:dyDescent="0.25">
      <c r="C63" s="4" t="s">
        <v>52</v>
      </c>
      <c r="D63" s="50">
        <v>1700000</v>
      </c>
      <c r="E63" s="43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0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28">SUM(F63:Q63)</f>
        <v>0</v>
      </c>
      <c r="S63" s="24"/>
    </row>
    <row r="64" spans="3:19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28"/>
        <v>0</v>
      </c>
      <c r="S64" s="24"/>
    </row>
    <row r="65" spans="3:19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28"/>
        <v>0</v>
      </c>
      <c r="S65" s="24"/>
    </row>
    <row r="66" spans="3:19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28"/>
        <v>0</v>
      </c>
      <c r="S66" s="24"/>
    </row>
    <row r="67" spans="3:19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28"/>
        <v>0</v>
      </c>
      <c r="S67" s="24"/>
    </row>
    <row r="68" spans="3:19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28"/>
        <v>0</v>
      </c>
      <c r="S68" s="24"/>
    </row>
    <row r="69" spans="3:19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28"/>
        <v>0</v>
      </c>
      <c r="S69" s="24"/>
    </row>
    <row r="70" spans="3:19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28"/>
        <v>0</v>
      </c>
      <c r="S70" s="24"/>
    </row>
    <row r="71" spans="3:19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28"/>
        <v>0</v>
      </c>
      <c r="S71" s="24"/>
    </row>
    <row r="72" spans="3:19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28"/>
        <v>0</v>
      </c>
      <c r="S72" s="24"/>
    </row>
    <row r="73" spans="3:19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28"/>
        <v>0</v>
      </c>
      <c r="S73" s="24"/>
    </row>
    <row r="74" spans="3:19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28"/>
        <v>0</v>
      </c>
      <c r="S74" s="24"/>
    </row>
    <row r="75" spans="3:19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28"/>
        <v>0</v>
      </c>
      <c r="S75" s="24"/>
    </row>
    <row r="76" spans="3:19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28"/>
        <v>0</v>
      </c>
      <c r="S76" s="24"/>
    </row>
    <row r="77" spans="3:19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28"/>
        <v>0</v>
      </c>
      <c r="S77" s="24"/>
    </row>
    <row r="78" spans="3:19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28"/>
        <v>0</v>
      </c>
      <c r="S78" s="24"/>
    </row>
    <row r="79" spans="3:19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28"/>
        <v>0</v>
      </c>
      <c r="S79" s="24"/>
    </row>
    <row r="80" spans="3:19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28"/>
        <v>0</v>
      </c>
      <c r="S80" s="24"/>
    </row>
    <row r="81" spans="3:19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28"/>
        <v>0</v>
      </c>
      <c r="S81" s="24"/>
    </row>
    <row r="82" spans="3:19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28"/>
        <v>0</v>
      </c>
      <c r="S82" s="24"/>
    </row>
    <row r="83" spans="3:19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28"/>
        <v>0</v>
      </c>
      <c r="S83" s="24"/>
    </row>
    <row r="84" spans="3:19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28"/>
        <v>0</v>
      </c>
      <c r="S84" s="24"/>
    </row>
    <row r="85" spans="3:19" x14ac:dyDescent="0.25">
      <c r="C85" s="8" t="s">
        <v>65</v>
      </c>
      <c r="D85" s="48">
        <f>D12+D18+D28+D38+D47+D54+D64+D69+D72</f>
        <v>1265062004</v>
      </c>
      <c r="E85" s="48">
        <f t="shared" ref="E85:Q85" si="29">E12+E18+E28+E38+E47+E54+E64+E69+E72</f>
        <v>0</v>
      </c>
      <c r="F85" s="48">
        <f t="shared" si="29"/>
        <v>60295499.869999997</v>
      </c>
      <c r="G85" s="48">
        <f t="shared" si="29"/>
        <v>74904085.690000013</v>
      </c>
      <c r="H85" s="48">
        <f t="shared" si="29"/>
        <v>102126048.13000001</v>
      </c>
      <c r="I85" s="48">
        <f t="shared" si="29"/>
        <v>81453650.559999987</v>
      </c>
      <c r="J85" s="48">
        <f t="shared" si="29"/>
        <v>76963427.420000002</v>
      </c>
      <c r="K85" s="48">
        <f t="shared" si="29"/>
        <v>77920645.299999982</v>
      </c>
      <c r="L85" s="48">
        <f t="shared" si="29"/>
        <v>92916597.140000001</v>
      </c>
      <c r="M85" s="48">
        <f t="shared" si="29"/>
        <v>77724437.859999999</v>
      </c>
      <c r="N85" s="48">
        <f t="shared" si="29"/>
        <v>0</v>
      </c>
      <c r="O85" s="48">
        <f t="shared" si="29"/>
        <v>0</v>
      </c>
      <c r="P85" s="48">
        <f t="shared" si="29"/>
        <v>0</v>
      </c>
      <c r="Q85" s="48">
        <f t="shared" si="29"/>
        <v>0</v>
      </c>
      <c r="R85" s="48">
        <f>R12+R18+R28+R38+R47+R54+R64+R69+R72</f>
        <v>644304391.97000003</v>
      </c>
    </row>
    <row r="86" spans="3:19" x14ac:dyDescent="0.25">
      <c r="C86" s="77"/>
      <c r="D86" s="78"/>
      <c r="E86" s="78"/>
      <c r="F86" s="78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19" ht="27" customHeight="1" x14ac:dyDescent="0.25">
      <c r="C87" s="79"/>
      <c r="D87" s="79"/>
      <c r="E87" s="79"/>
      <c r="F87" s="79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9" spans="3:19" ht="15.75" thickBot="1" x14ac:dyDescent="0.3"/>
    <row r="90" spans="3:19" x14ac:dyDescent="0.25">
      <c r="C90" s="80" t="s">
        <v>110</v>
      </c>
      <c r="D90" s="81"/>
      <c r="E90" s="77"/>
      <c r="F90" s="77"/>
    </row>
    <row r="91" spans="3:19" x14ac:dyDescent="0.25">
      <c r="C91" s="82" t="s">
        <v>111</v>
      </c>
      <c r="D91" s="83"/>
      <c r="E91" s="84"/>
      <c r="F91" s="77"/>
    </row>
    <row r="92" spans="3:19" x14ac:dyDescent="0.25">
      <c r="C92" s="85" t="s">
        <v>112</v>
      </c>
      <c r="D92" s="86"/>
      <c r="E92" s="87"/>
      <c r="F92" s="77"/>
    </row>
    <row r="93" spans="3:19" x14ac:dyDescent="0.25">
      <c r="C93" s="85" t="s">
        <v>113</v>
      </c>
      <c r="D93" s="88"/>
      <c r="E93" s="89"/>
      <c r="F93" s="77"/>
    </row>
    <row r="94" spans="3:19" ht="15.75" thickBot="1" x14ac:dyDescent="0.3">
      <c r="C94" s="90" t="s">
        <v>95</v>
      </c>
      <c r="D94" s="90"/>
      <c r="E94" s="90"/>
      <c r="F94" s="90"/>
      <c r="G94" s="90"/>
    </row>
    <row r="95" spans="3:19" ht="32.25" customHeight="1" thickTop="1" x14ac:dyDescent="0.5">
      <c r="C95" s="91" t="s">
        <v>96</v>
      </c>
      <c r="D95" s="91"/>
      <c r="E95" s="91"/>
      <c r="F95" s="91"/>
      <c r="G95" s="91"/>
      <c r="J95" s="92" t="s">
        <v>114</v>
      </c>
      <c r="K95" s="92"/>
      <c r="L95" s="92"/>
      <c r="M95" s="92"/>
      <c r="N95" s="92"/>
    </row>
    <row r="96" spans="3:19" ht="54.75" customHeight="1" x14ac:dyDescent="0.25">
      <c r="C96" s="93" t="s">
        <v>97</v>
      </c>
      <c r="D96" s="93"/>
      <c r="E96" s="93"/>
      <c r="F96" s="93"/>
      <c r="G96" s="93"/>
      <c r="J96" s="94" t="s">
        <v>115</v>
      </c>
      <c r="K96" s="94"/>
      <c r="L96" s="94"/>
      <c r="M96" s="94"/>
      <c r="N96" s="94"/>
    </row>
    <row r="98" spans="3:6" x14ac:dyDescent="0.25">
      <c r="C98" s="77"/>
      <c r="D98" s="77"/>
      <c r="E98" s="77"/>
      <c r="F98" s="77"/>
    </row>
    <row r="99" spans="3:6" x14ac:dyDescent="0.25">
      <c r="C99" s="77"/>
      <c r="D99" s="77"/>
      <c r="E99" s="77"/>
      <c r="F99" s="77"/>
    </row>
    <row r="100" spans="3:6" x14ac:dyDescent="0.25">
      <c r="C100" s="77"/>
      <c r="D100" s="77"/>
      <c r="E100" s="77"/>
      <c r="F100" s="77"/>
    </row>
  </sheetData>
  <mergeCells count="15">
    <mergeCell ref="C94:G94"/>
    <mergeCell ref="C95:G95"/>
    <mergeCell ref="J95:N95"/>
    <mergeCell ref="C96:G96"/>
    <mergeCell ref="J96:N96"/>
    <mergeCell ref="C3:R3"/>
    <mergeCell ref="C4:R4"/>
    <mergeCell ref="C9:C10"/>
    <mergeCell ref="D9:D10"/>
    <mergeCell ref="E9:E10"/>
    <mergeCell ref="C5:R5"/>
    <mergeCell ref="C6:R6"/>
    <mergeCell ref="C87:F87"/>
    <mergeCell ref="C7:R7"/>
    <mergeCell ref="F9:R9"/>
  </mergeCells>
  <pageMargins left="0.23622047244094491" right="0.19685039370078741" top="0.74803149606299213" bottom="0.74803149606299213" header="0.31496062992125984" footer="0.31496062992125984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93"/>
  <sheetViews>
    <sheetView showGridLines="0" zoomScale="70" zoomScaleNormal="70" workbookViewId="0">
      <selection activeCell="C101" sqref="C101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20.28515625" bestFit="1" customWidth="1"/>
    <col min="10" max="10" width="23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56" t="s">
        <v>98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25">
      <c r="C4" s="54" t="s">
        <v>99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3:17" ht="15.75" x14ac:dyDescent="0.25">
      <c r="C5" s="60" t="s">
        <v>107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3:17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3:17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3:17" x14ac:dyDescent="0.25">
      <c r="D8" s="5"/>
      <c r="E8" s="5"/>
      <c r="F8" s="44"/>
      <c r="G8" s="43"/>
      <c r="I8" s="43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</row>
    <row r="10" spans="3:17" x14ac:dyDescent="0.25">
      <c r="C10" s="1" t="s">
        <v>0</v>
      </c>
      <c r="D10" s="42">
        <f>+D11+D17+D27+D53</f>
        <v>60295499.869999997</v>
      </c>
      <c r="E10" s="42">
        <f t="shared" ref="E10:M10" si="0">+E11+E17+E27+E53</f>
        <v>74904085.690000013</v>
      </c>
      <c r="F10" s="42">
        <f t="shared" si="0"/>
        <v>102126048.13000001</v>
      </c>
      <c r="G10" s="42">
        <f t="shared" si="0"/>
        <v>81453650.559999987</v>
      </c>
      <c r="H10" s="42">
        <f>+H11+H17+H27+H53</f>
        <v>76963427.420000002</v>
      </c>
      <c r="I10" s="42">
        <f t="shared" si="0"/>
        <v>77920645.299999982</v>
      </c>
      <c r="J10" s="42">
        <f>+J11+J17+J27+J53</f>
        <v>92916597.140000001</v>
      </c>
      <c r="K10" s="42">
        <f>+K11+K17+K27+K53</f>
        <v>77724437.859999999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644304391.97000003</v>
      </c>
      <c r="Q10" s="5"/>
    </row>
    <row r="11" spans="3:17" x14ac:dyDescent="0.25">
      <c r="C11" s="2" t="s">
        <v>1</v>
      </c>
      <c r="D11" s="42">
        <f t="shared" ref="D11:M11" si="1">SUM(D12:D16)</f>
        <v>50913495.049999997</v>
      </c>
      <c r="E11" s="42">
        <f t="shared" si="1"/>
        <v>50259986.910000004</v>
      </c>
      <c r="F11" s="42">
        <f t="shared" si="1"/>
        <v>73395830.790000007</v>
      </c>
      <c r="G11" s="42">
        <f t="shared" si="1"/>
        <v>50408174.829999991</v>
      </c>
      <c r="H11" s="42">
        <f>SUM(H12:H16)</f>
        <v>50628244.280000001</v>
      </c>
      <c r="I11" s="42">
        <f t="shared" si="1"/>
        <v>50439648.349999994</v>
      </c>
      <c r="J11" s="42">
        <f t="shared" si="1"/>
        <v>49512973.689999998</v>
      </c>
      <c r="K11" s="42">
        <f t="shared" si="1"/>
        <v>49967823.279999994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425526177.18000001</v>
      </c>
      <c r="Q11" s="5"/>
    </row>
    <row r="12" spans="3:17" x14ac:dyDescent="0.25">
      <c r="C12" s="4" t="s">
        <v>2</v>
      </c>
      <c r="D12" s="22">
        <v>43771174.960000001</v>
      </c>
      <c r="E12" s="22">
        <v>43184505.210000001</v>
      </c>
      <c r="F12" s="22">
        <v>43841710.289999999</v>
      </c>
      <c r="G12" s="22">
        <v>43182386.369999997</v>
      </c>
      <c r="H12" s="22">
        <v>43561091.359999999</v>
      </c>
      <c r="I12" s="22">
        <v>43292273.109999999</v>
      </c>
      <c r="J12" s="22">
        <v>42504092.890000001</v>
      </c>
      <c r="K12" s="22">
        <v>42975440.149999999</v>
      </c>
      <c r="L12" s="22"/>
      <c r="M12" s="22"/>
      <c r="N12" s="22"/>
      <c r="O12" s="22"/>
      <c r="P12" s="43">
        <f>SUM(D12:O12)</f>
        <v>346312674.33999997</v>
      </c>
      <c r="Q12" s="5"/>
    </row>
    <row r="13" spans="3:17" x14ac:dyDescent="0.25">
      <c r="C13" s="4" t="s">
        <v>3</v>
      </c>
      <c r="D13" s="22">
        <v>548056.66</v>
      </c>
      <c r="E13" s="46">
        <v>569983.13</v>
      </c>
      <c r="F13" s="22">
        <v>23060971.239999998</v>
      </c>
      <c r="G13" s="22">
        <v>759371.66</v>
      </c>
      <c r="H13" s="22">
        <v>574575</v>
      </c>
      <c r="I13" s="22">
        <v>663793.30000000005</v>
      </c>
      <c r="J13" s="22">
        <v>648300</v>
      </c>
      <c r="K13" s="47">
        <v>630136.66</v>
      </c>
      <c r="L13" s="47"/>
      <c r="M13" s="47"/>
      <c r="N13" s="47"/>
      <c r="O13" s="22"/>
      <c r="P13" s="43">
        <f t="shared" ref="P13:P16" si="2">SUM(D13:O13)</f>
        <v>27455187.649999999</v>
      </c>
      <c r="Q13" s="5"/>
    </row>
    <row r="14" spans="3:17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/>
      <c r="M14" s="22"/>
      <c r="N14" s="22"/>
      <c r="O14" s="22"/>
      <c r="P14" s="43">
        <f t="shared" si="2"/>
        <v>0</v>
      </c>
      <c r="Q14" s="5"/>
    </row>
    <row r="15" spans="3:17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/>
      <c r="M15" s="22"/>
      <c r="N15" s="22"/>
      <c r="O15" s="22"/>
      <c r="P15" s="43">
        <f t="shared" si="2"/>
        <v>0</v>
      </c>
      <c r="Q15" s="5"/>
    </row>
    <row r="16" spans="3:17" x14ac:dyDescent="0.25">
      <c r="C16" s="4" t="s">
        <v>6</v>
      </c>
      <c r="D16" s="22">
        <v>6594263.4299999997</v>
      </c>
      <c r="E16" s="22">
        <v>6505498.5700000003</v>
      </c>
      <c r="F16" s="22">
        <v>6493149.2599999998</v>
      </c>
      <c r="G16" s="22">
        <v>6466416.7999999998</v>
      </c>
      <c r="H16" s="22">
        <v>6492577.9199999999</v>
      </c>
      <c r="I16" s="22">
        <v>6483581.9400000004</v>
      </c>
      <c r="J16" s="22">
        <v>6360580.7999999998</v>
      </c>
      <c r="K16" s="22">
        <v>6362246.4699999997</v>
      </c>
      <c r="L16" s="22"/>
      <c r="M16" s="22"/>
      <c r="N16" s="22"/>
      <c r="O16" s="22"/>
      <c r="P16" s="43">
        <f t="shared" si="2"/>
        <v>51758315.18999999</v>
      </c>
      <c r="Q16" s="5"/>
    </row>
    <row r="17" spans="3:17" x14ac:dyDescent="0.25">
      <c r="C17" s="2" t="s">
        <v>7</v>
      </c>
      <c r="D17" s="42">
        <f t="shared" ref="D17:O17" si="3">SUM(D18:D26)</f>
        <v>2748794.61</v>
      </c>
      <c r="E17" s="42">
        <f t="shared" si="3"/>
        <v>1666687.72</v>
      </c>
      <c r="F17" s="42">
        <f t="shared" si="3"/>
        <v>4516978.97</v>
      </c>
      <c r="G17" s="42">
        <f>SUM(G18:G26)</f>
        <v>4386618.07</v>
      </c>
      <c r="H17" s="42">
        <f>SUM(H18:H26)</f>
        <v>1969259.25</v>
      </c>
      <c r="I17" s="42">
        <f t="shared" si="3"/>
        <v>5906857.0399999991</v>
      </c>
      <c r="J17" s="42">
        <f t="shared" si="3"/>
        <v>8061830.2000000002</v>
      </c>
      <c r="K17" s="42">
        <f t="shared" si="3"/>
        <v>3357272.52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32614298.379999999</v>
      </c>
      <c r="Q17" s="5"/>
    </row>
    <row r="18" spans="3:17" x14ac:dyDescent="0.25">
      <c r="C18" s="4" t="s">
        <v>8</v>
      </c>
      <c r="D18" s="22">
        <v>614972.06999999995</v>
      </c>
      <c r="E18" s="22">
        <v>1077080.52</v>
      </c>
      <c r="F18" s="22">
        <v>919788.39</v>
      </c>
      <c r="G18" s="22">
        <v>417024.58</v>
      </c>
      <c r="H18" s="22">
        <v>387200.71</v>
      </c>
      <c r="I18" s="22">
        <v>994022.92</v>
      </c>
      <c r="J18" s="22">
        <v>755729.06</v>
      </c>
      <c r="K18" s="22">
        <v>602134.61</v>
      </c>
      <c r="L18" s="22"/>
      <c r="M18" s="22"/>
      <c r="N18" s="22"/>
      <c r="O18" s="22"/>
      <c r="P18" s="43">
        <f>SUM(D18:O18)</f>
        <v>5767952.8600000003</v>
      </c>
      <c r="Q18" s="5"/>
    </row>
    <row r="19" spans="3:17" x14ac:dyDescent="0.25">
      <c r="C19" s="4" t="s">
        <v>9</v>
      </c>
      <c r="D19" s="22">
        <v>0</v>
      </c>
      <c r="E19" s="22">
        <v>0</v>
      </c>
      <c r="F19" s="22">
        <v>69000</v>
      </c>
      <c r="G19" s="22">
        <v>1225280</v>
      </c>
      <c r="H19" s="22">
        <v>0</v>
      </c>
      <c r="I19" s="22">
        <v>139830</v>
      </c>
      <c r="J19" s="22">
        <v>1648820</v>
      </c>
      <c r="K19" s="22">
        <v>227740</v>
      </c>
      <c r="L19" s="22"/>
      <c r="M19" s="22"/>
      <c r="N19" s="22"/>
      <c r="O19" s="22"/>
      <c r="P19" s="43">
        <f t="shared" ref="P19:P26" si="4">SUM(D19:O19)</f>
        <v>3310670</v>
      </c>
      <c r="Q19" s="5"/>
    </row>
    <row r="20" spans="3:17" x14ac:dyDescent="0.25">
      <c r="C20" s="4" t="s">
        <v>10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3850.98</v>
      </c>
      <c r="K20" s="22">
        <v>0</v>
      </c>
      <c r="L20" s="22"/>
      <c r="M20" s="22"/>
      <c r="N20" s="22"/>
      <c r="O20" s="22"/>
      <c r="P20" s="43">
        <f t="shared" si="4"/>
        <v>3850.98</v>
      </c>
      <c r="Q20" s="5"/>
    </row>
    <row r="21" spans="3:17" x14ac:dyDescent="0.25">
      <c r="C21" s="4" t="s">
        <v>11</v>
      </c>
      <c r="D21" s="22">
        <v>0</v>
      </c>
      <c r="E21" s="22">
        <v>127000</v>
      </c>
      <c r="F21" s="22">
        <v>512716.15</v>
      </c>
      <c r="G21" s="22">
        <v>32568</v>
      </c>
      <c r="H21" s="22">
        <v>144628.07999999999</v>
      </c>
      <c r="I21" s="22">
        <v>127200</v>
      </c>
      <c r="J21" s="22">
        <v>256962.65</v>
      </c>
      <c r="K21" s="22">
        <v>0</v>
      </c>
      <c r="L21" s="22"/>
      <c r="M21" s="22"/>
      <c r="N21" s="22"/>
      <c r="O21" s="22"/>
      <c r="P21" s="43">
        <f t="shared" si="4"/>
        <v>1201074.8799999999</v>
      </c>
      <c r="Q21" s="5"/>
    </row>
    <row r="22" spans="3:17" x14ac:dyDescent="0.25">
      <c r="C22" s="4" t="s">
        <v>12</v>
      </c>
      <c r="D22" s="22">
        <v>48999.14</v>
      </c>
      <c r="E22" s="22">
        <v>0</v>
      </c>
      <c r="F22" s="22">
        <v>0</v>
      </c>
      <c r="G22" s="22">
        <v>455480</v>
      </c>
      <c r="H22" s="22">
        <v>227740</v>
      </c>
      <c r="I22" s="22">
        <v>1531790</v>
      </c>
      <c r="J22" s="22">
        <v>362827.04</v>
      </c>
      <c r="K22" s="22">
        <v>0</v>
      </c>
      <c r="L22" s="22"/>
      <c r="M22" s="22"/>
      <c r="N22" s="22"/>
      <c r="O22" s="22"/>
      <c r="P22" s="43">
        <f t="shared" si="4"/>
        <v>2626836.1800000002</v>
      </c>
      <c r="Q22" s="5"/>
    </row>
    <row r="23" spans="3:17" x14ac:dyDescent="0.25">
      <c r="C23" s="4" t="s">
        <v>13</v>
      </c>
      <c r="D23" s="22">
        <v>0</v>
      </c>
      <c r="E23" s="22">
        <v>0</v>
      </c>
      <c r="F23" s="22">
        <v>1313814.76</v>
      </c>
      <c r="G23" s="22">
        <v>0</v>
      </c>
      <c r="H23" s="22">
        <v>0</v>
      </c>
      <c r="I23" s="22">
        <v>0</v>
      </c>
      <c r="J23" s="22">
        <v>101873.29</v>
      </c>
      <c r="K23" s="22">
        <v>0</v>
      </c>
      <c r="L23" s="22"/>
      <c r="M23" s="22"/>
      <c r="N23" s="22"/>
      <c r="O23" s="22"/>
      <c r="P23" s="43">
        <f t="shared" si="4"/>
        <v>1415688.05</v>
      </c>
      <c r="Q23" s="5"/>
    </row>
    <row r="24" spans="3:17" x14ac:dyDescent="0.25">
      <c r="C24" s="4" t="s">
        <v>14</v>
      </c>
      <c r="D24" s="22">
        <v>1175693</v>
      </c>
      <c r="E24" s="22">
        <v>356879.2</v>
      </c>
      <c r="F24" s="22">
        <v>1348003.68</v>
      </c>
      <c r="G24" s="22">
        <v>1732364.49</v>
      </c>
      <c r="H24" s="22">
        <v>1124590.46</v>
      </c>
      <c r="I24" s="22">
        <v>1979556.22</v>
      </c>
      <c r="J24" s="22">
        <v>4241614.1399999997</v>
      </c>
      <c r="K24" s="22">
        <v>2097817.91</v>
      </c>
      <c r="L24" s="22"/>
      <c r="M24" s="22"/>
      <c r="N24" s="22"/>
      <c r="O24" s="22"/>
      <c r="P24" s="43">
        <f t="shared" si="4"/>
        <v>14056519.1</v>
      </c>
      <c r="Q24" s="5"/>
    </row>
    <row r="25" spans="3:17" x14ac:dyDescent="0.25">
      <c r="C25" s="4" t="s">
        <v>15</v>
      </c>
      <c r="D25" s="22">
        <v>189130.4</v>
      </c>
      <c r="E25" s="22">
        <v>105728</v>
      </c>
      <c r="F25" s="22">
        <v>70800</v>
      </c>
      <c r="G25" s="22">
        <v>523901</v>
      </c>
      <c r="H25" s="22">
        <v>85100</v>
      </c>
      <c r="I25" s="22">
        <v>219149.6</v>
      </c>
      <c r="J25" s="22">
        <v>679653.04</v>
      </c>
      <c r="K25" s="22">
        <v>429580</v>
      </c>
      <c r="L25" s="22"/>
      <c r="M25" s="22"/>
      <c r="N25" s="22"/>
      <c r="O25" s="22"/>
      <c r="P25" s="43">
        <f t="shared" si="4"/>
        <v>2303042.04</v>
      </c>
      <c r="Q25" s="5"/>
    </row>
    <row r="26" spans="3:17" x14ac:dyDescent="0.25">
      <c r="C26" s="4" t="s">
        <v>16</v>
      </c>
      <c r="D26" s="22">
        <v>720000</v>
      </c>
      <c r="E26" s="22">
        <v>0</v>
      </c>
      <c r="F26" s="22">
        <v>282855.99</v>
      </c>
      <c r="G26" s="22">
        <v>0</v>
      </c>
      <c r="H26" s="22">
        <v>0</v>
      </c>
      <c r="I26" s="22">
        <v>915308.3</v>
      </c>
      <c r="J26" s="22">
        <v>10500</v>
      </c>
      <c r="K26" s="22">
        <v>0</v>
      </c>
      <c r="L26" s="22"/>
      <c r="M26" s="22"/>
      <c r="N26" s="22"/>
      <c r="O26" s="22"/>
      <c r="P26" s="43">
        <f t="shared" si="4"/>
        <v>1928664.29</v>
      </c>
      <c r="Q26" s="5"/>
    </row>
    <row r="27" spans="3:17" x14ac:dyDescent="0.25">
      <c r="C27" s="2" t="s">
        <v>17</v>
      </c>
      <c r="D27" s="42">
        <f>SUM(D28:D36)</f>
        <v>5564344.9699999997</v>
      </c>
      <c r="E27" s="42">
        <f t="shared" ref="E27:O27" si="5">SUM(E28:E36)</f>
        <v>20681950.859999999</v>
      </c>
      <c r="F27" s="42">
        <f t="shared" si="5"/>
        <v>22754919.559999999</v>
      </c>
      <c r="G27" s="42">
        <f>SUM(G28:G36)</f>
        <v>25692148.560000002</v>
      </c>
      <c r="H27" s="42">
        <f>SUM(H28:H36)</f>
        <v>21843837.890000001</v>
      </c>
      <c r="I27" s="42">
        <f t="shared" si="5"/>
        <v>20463919.030000001</v>
      </c>
      <c r="J27" s="42">
        <f t="shared" si="5"/>
        <v>27244449.560000002</v>
      </c>
      <c r="K27" s="42">
        <f t="shared" si="5"/>
        <v>21866660.939999998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166112231.37</v>
      </c>
      <c r="Q27" s="5"/>
    </row>
    <row r="28" spans="3:17" x14ac:dyDescent="0.25">
      <c r="C28" s="4" t="s">
        <v>18</v>
      </c>
      <c r="D28" s="22">
        <v>1314202.05</v>
      </c>
      <c r="E28" s="22">
        <v>2368290.46</v>
      </c>
      <c r="F28" s="22">
        <v>1273149.79</v>
      </c>
      <c r="G28" s="22">
        <v>1827962.09</v>
      </c>
      <c r="H28" s="22">
        <v>1272191.98</v>
      </c>
      <c r="I28" s="22">
        <v>1362969.32</v>
      </c>
      <c r="J28" s="22">
        <v>2506435.2200000002</v>
      </c>
      <c r="K28" s="22">
        <v>1601460.76</v>
      </c>
      <c r="L28" s="22"/>
      <c r="M28" s="22"/>
      <c r="N28" s="22"/>
      <c r="O28" s="22"/>
      <c r="P28" s="43">
        <f>SUM(D28:O28)</f>
        <v>13526661.67</v>
      </c>
      <c r="Q28" s="5"/>
    </row>
    <row r="29" spans="3:17" x14ac:dyDescent="0.25">
      <c r="C29" s="4" t="s">
        <v>19</v>
      </c>
      <c r="D29" s="22">
        <v>0</v>
      </c>
      <c r="E29" s="22">
        <v>541738</v>
      </c>
      <c r="F29" s="22">
        <v>90000</v>
      </c>
      <c r="G29" s="22">
        <v>1064796.6000000001</v>
      </c>
      <c r="H29" s="22">
        <v>3687.5</v>
      </c>
      <c r="I29" s="22">
        <v>10761.5</v>
      </c>
      <c r="J29" s="22">
        <v>89511.6</v>
      </c>
      <c r="K29" s="22">
        <v>549880</v>
      </c>
      <c r="L29" s="22"/>
      <c r="M29" s="22"/>
      <c r="N29" s="22"/>
      <c r="O29" s="22"/>
      <c r="P29" s="43">
        <f t="shared" ref="P29:P35" si="6">SUM(D29:O29)</f>
        <v>2350375.2000000002</v>
      </c>
      <c r="Q29" s="5"/>
    </row>
    <row r="30" spans="3:17" x14ac:dyDescent="0.25">
      <c r="C30" s="4" t="s">
        <v>20</v>
      </c>
      <c r="D30" s="22">
        <v>501205</v>
      </c>
      <c r="E30" s="22">
        <v>568406</v>
      </c>
      <c r="F30" s="22">
        <v>0</v>
      </c>
      <c r="G30" s="22">
        <v>723840.32</v>
      </c>
      <c r="H30" s="22">
        <v>769629.04</v>
      </c>
      <c r="I30" s="22">
        <v>1464603.02</v>
      </c>
      <c r="J30" s="22">
        <v>551957.68000000005</v>
      </c>
      <c r="K30" s="22">
        <v>802695</v>
      </c>
      <c r="L30" s="22"/>
      <c r="M30" s="22"/>
      <c r="N30" s="22"/>
      <c r="O30" s="22"/>
      <c r="P30" s="43">
        <f t="shared" si="6"/>
        <v>5382336.0599999996</v>
      </c>
      <c r="Q30" s="5"/>
    </row>
    <row r="31" spans="3:17" x14ac:dyDescent="0.25">
      <c r="C31" s="4" t="s">
        <v>21</v>
      </c>
      <c r="D31" s="22">
        <v>2080818.56</v>
      </c>
      <c r="E31" s="22">
        <v>5670227.4400000004</v>
      </c>
      <c r="F31" s="22">
        <v>6403795.1299999999</v>
      </c>
      <c r="G31" s="22">
        <v>8086698.2000000002</v>
      </c>
      <c r="H31" s="22">
        <v>6696916.2000000002</v>
      </c>
      <c r="I31" s="22">
        <v>8544160.3200000003</v>
      </c>
      <c r="J31" s="22">
        <v>6343715.0999999996</v>
      </c>
      <c r="K31" s="22">
        <v>7117063</v>
      </c>
      <c r="L31" s="22"/>
      <c r="M31" s="22"/>
      <c r="N31" s="22"/>
      <c r="O31" s="22"/>
      <c r="P31" s="43">
        <f t="shared" si="6"/>
        <v>50943393.949999996</v>
      </c>
      <c r="Q31" s="5"/>
    </row>
    <row r="32" spans="3:17" x14ac:dyDescent="0.25">
      <c r="C32" s="4" t="s">
        <v>22</v>
      </c>
      <c r="D32" s="22">
        <v>95285</v>
      </c>
      <c r="E32" s="22">
        <v>38114</v>
      </c>
      <c r="F32" s="22">
        <v>38615.5</v>
      </c>
      <c r="G32" s="22">
        <v>0</v>
      </c>
      <c r="H32" s="22">
        <v>51448</v>
      </c>
      <c r="I32" s="22">
        <v>149615.74</v>
      </c>
      <c r="J32" s="22">
        <v>63831.08</v>
      </c>
      <c r="K32" s="22">
        <v>38999</v>
      </c>
      <c r="L32" s="22"/>
      <c r="M32" s="22"/>
      <c r="N32" s="22"/>
      <c r="O32" s="22"/>
      <c r="P32" s="43">
        <f t="shared" si="6"/>
        <v>475908.32</v>
      </c>
      <c r="Q32" s="5"/>
    </row>
    <row r="33" spans="3:17" x14ac:dyDescent="0.25">
      <c r="C33" s="4" t="s">
        <v>23</v>
      </c>
      <c r="D33" s="22">
        <v>0</v>
      </c>
      <c r="E33" s="22">
        <v>39491</v>
      </c>
      <c r="F33" s="22">
        <v>7080</v>
      </c>
      <c r="G33" s="22">
        <v>150874.79999999999</v>
      </c>
      <c r="H33" s="22">
        <v>9363.2999999999993</v>
      </c>
      <c r="I33" s="22">
        <v>116290.09</v>
      </c>
      <c r="J33" s="22">
        <v>69297.97</v>
      </c>
      <c r="K33" s="22">
        <v>180769.51</v>
      </c>
      <c r="L33" s="22"/>
      <c r="M33" s="22"/>
      <c r="N33" s="22"/>
      <c r="O33" s="22"/>
      <c r="P33" s="43">
        <f t="shared" si="6"/>
        <v>573166.66999999993</v>
      </c>
      <c r="Q33" s="5"/>
    </row>
    <row r="34" spans="3:17" x14ac:dyDescent="0.25">
      <c r="C34" s="4" t="s">
        <v>24</v>
      </c>
      <c r="D34" s="22">
        <v>341320.43</v>
      </c>
      <c r="E34" s="22">
        <v>4207961.91</v>
      </c>
      <c r="F34" s="22">
        <v>7671750.5999999996</v>
      </c>
      <c r="G34" s="22">
        <v>4849974.33</v>
      </c>
      <c r="H34" s="22">
        <v>5430781.46</v>
      </c>
      <c r="I34" s="22">
        <v>1556919.65</v>
      </c>
      <c r="J34" s="22">
        <v>7633275.9800000004</v>
      </c>
      <c r="K34" s="22">
        <v>3672803.4</v>
      </c>
      <c r="L34" s="22"/>
      <c r="M34" s="22"/>
      <c r="N34" s="22"/>
      <c r="O34" s="22"/>
      <c r="P34" s="43">
        <f t="shared" si="6"/>
        <v>35364787.759999998</v>
      </c>
      <c r="Q34" s="5"/>
    </row>
    <row r="35" spans="3:17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/>
      <c r="M35" s="22"/>
      <c r="N35" s="22"/>
      <c r="O35" s="22"/>
      <c r="P35" s="43">
        <f t="shared" si="6"/>
        <v>0</v>
      </c>
      <c r="Q35" s="5"/>
    </row>
    <row r="36" spans="3:17" x14ac:dyDescent="0.25">
      <c r="C36" s="4" t="s">
        <v>26</v>
      </c>
      <c r="D36" s="22">
        <v>1231513.93</v>
      </c>
      <c r="E36" s="22">
        <v>7247722.0499999998</v>
      </c>
      <c r="F36" s="22">
        <v>7270528.54</v>
      </c>
      <c r="G36" s="22">
        <v>8988002.2200000007</v>
      </c>
      <c r="H36" s="22">
        <v>7609820.4100000001</v>
      </c>
      <c r="I36" s="22">
        <v>7258599.3899999997</v>
      </c>
      <c r="J36" s="22">
        <v>9986424.9299999997</v>
      </c>
      <c r="K36" s="22">
        <v>7902990.2699999996</v>
      </c>
      <c r="L36" s="22"/>
      <c r="M36" s="22"/>
      <c r="N36" s="22"/>
      <c r="O36" s="22"/>
      <c r="P36" s="43">
        <f>SUM(D36:O36)</f>
        <v>57495601.739999995</v>
      </c>
      <c r="Q36" s="5"/>
    </row>
    <row r="37" spans="3:17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3"/>
    </row>
    <row r="38" spans="3:17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5"/>
    </row>
    <row r="39" spans="3:17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5"/>
    </row>
    <row r="40" spans="3:17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5"/>
    </row>
    <row r="41" spans="3:17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5"/>
    </row>
    <row r="42" spans="3:17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5"/>
    </row>
    <row r="43" spans="3:17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5"/>
    </row>
    <row r="44" spans="3:17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5"/>
    </row>
    <row r="45" spans="3:17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5"/>
    </row>
    <row r="46" spans="3:17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5"/>
    </row>
    <row r="47" spans="3:17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</row>
    <row r="48" spans="3:17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</row>
    <row r="49" spans="3:16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</row>
    <row r="50" spans="3:16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</row>
    <row r="51" spans="3:16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</row>
    <row r="52" spans="3:16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</row>
    <row r="53" spans="3:16" x14ac:dyDescent="0.25">
      <c r="C53" s="2" t="s">
        <v>43</v>
      </c>
      <c r="D53" s="42">
        <f>SUM(D54:D62)</f>
        <v>1068865.24</v>
      </c>
      <c r="E53" s="42">
        <f>SUM(E54:E62)</f>
        <v>2295460.2000000002</v>
      </c>
      <c r="F53" s="42">
        <f t="shared" ref="F53:O53" si="10">SUM(F54:F62)</f>
        <v>1458318.81</v>
      </c>
      <c r="G53" s="42">
        <f>SUM(G54:G62)</f>
        <v>966709.1</v>
      </c>
      <c r="H53" s="42">
        <f>SUM(H54:H62)</f>
        <v>2522086</v>
      </c>
      <c r="I53" s="42">
        <f>SUM(I54:I62)</f>
        <v>1110220.8799999999</v>
      </c>
      <c r="J53" s="42">
        <f t="shared" si="10"/>
        <v>8097343.6900000004</v>
      </c>
      <c r="K53" s="42">
        <f t="shared" si="10"/>
        <v>2532681.12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20051685.040000003</v>
      </c>
    </row>
    <row r="54" spans="3:16" x14ac:dyDescent="0.25">
      <c r="C54" s="4" t="s">
        <v>44</v>
      </c>
      <c r="D54" s="22">
        <v>153754</v>
      </c>
      <c r="E54" s="22">
        <v>36807.08</v>
      </c>
      <c r="F54" s="22">
        <v>589115</v>
      </c>
      <c r="G54" s="22">
        <v>0</v>
      </c>
      <c r="H54" s="22">
        <v>17929.78</v>
      </c>
      <c r="I54" s="22">
        <v>318806.15000000002</v>
      </c>
      <c r="J54" s="22">
        <v>2448068.75</v>
      </c>
      <c r="K54" s="22">
        <v>588000.01</v>
      </c>
      <c r="L54" s="22"/>
      <c r="M54" s="22"/>
      <c r="N54" s="22"/>
      <c r="O54" s="22"/>
      <c r="P54" s="43">
        <f t="shared" ref="P54:P60" si="11">SUM(D54:O54)</f>
        <v>4152480.7700000005</v>
      </c>
    </row>
    <row r="55" spans="3:16" x14ac:dyDescent="0.25">
      <c r="C55" s="4" t="s">
        <v>45</v>
      </c>
      <c r="D55" s="22">
        <v>0</v>
      </c>
      <c r="E55" s="22">
        <v>101314.8</v>
      </c>
      <c r="F55" s="22">
        <v>0</v>
      </c>
      <c r="G55" s="22">
        <v>0</v>
      </c>
      <c r="H55" s="22">
        <v>20629.62</v>
      </c>
      <c r="I55" s="22">
        <v>230100</v>
      </c>
      <c r="J55" s="22">
        <v>29494.2</v>
      </c>
      <c r="K55" s="22">
        <v>0</v>
      </c>
      <c r="L55" s="22"/>
      <c r="M55" s="22"/>
      <c r="N55" s="22"/>
      <c r="O55" s="22"/>
      <c r="P55" s="43">
        <f t="shared" si="11"/>
        <v>381538.62</v>
      </c>
    </row>
    <row r="56" spans="3:16" x14ac:dyDescent="0.25">
      <c r="C56" s="4" t="s">
        <v>46</v>
      </c>
      <c r="D56" s="22">
        <v>915111.24</v>
      </c>
      <c r="E56" s="22">
        <v>2086103.12</v>
      </c>
      <c r="F56" s="22">
        <v>869203.81</v>
      </c>
      <c r="G56" s="22">
        <v>856025.1</v>
      </c>
      <c r="H56" s="22">
        <v>2146722.39</v>
      </c>
      <c r="I56" s="22">
        <v>0</v>
      </c>
      <c r="J56" s="22">
        <v>5179319.25</v>
      </c>
      <c r="K56" s="22">
        <v>1466740</v>
      </c>
      <c r="L56" s="22"/>
      <c r="M56" s="22"/>
      <c r="N56" s="22"/>
      <c r="O56" s="22"/>
      <c r="P56" s="43">
        <f t="shared" si="11"/>
        <v>13519224.91</v>
      </c>
    </row>
    <row r="57" spans="3:16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43"/>
      <c r="M57" s="22"/>
      <c r="N57" s="22"/>
      <c r="O57" s="22"/>
      <c r="P57" s="43">
        <f t="shared" si="11"/>
        <v>0</v>
      </c>
    </row>
    <row r="58" spans="3:16" x14ac:dyDescent="0.25">
      <c r="C58" s="4" t="s">
        <v>48</v>
      </c>
      <c r="D58" s="22">
        <v>0</v>
      </c>
      <c r="E58" s="22">
        <v>71235.199999999997</v>
      </c>
      <c r="F58" s="22">
        <v>0</v>
      </c>
      <c r="G58" s="22">
        <v>110684</v>
      </c>
      <c r="H58" s="22">
        <v>265028</v>
      </c>
      <c r="I58" s="22">
        <v>561314.73</v>
      </c>
      <c r="J58" s="22">
        <v>430912.99</v>
      </c>
      <c r="K58" s="22">
        <v>477941.11</v>
      </c>
      <c r="L58" s="22"/>
      <c r="M58" s="22"/>
      <c r="N58" s="22"/>
      <c r="O58" s="22"/>
      <c r="P58" s="43">
        <f t="shared" si="11"/>
        <v>1917116.0299999998</v>
      </c>
    </row>
    <row r="59" spans="3:16" x14ac:dyDescent="0.25">
      <c r="C59" s="4" t="s">
        <v>49</v>
      </c>
      <c r="D59" s="22">
        <v>0</v>
      </c>
      <c r="E59" s="22">
        <v>0</v>
      </c>
      <c r="F59" s="22">
        <v>0</v>
      </c>
      <c r="G59" s="22">
        <v>0</v>
      </c>
      <c r="H59" s="22">
        <v>71776.210000000006</v>
      </c>
      <c r="I59" s="22">
        <v>0</v>
      </c>
      <c r="J59" s="22">
        <v>9548.5</v>
      </c>
      <c r="K59" s="22">
        <v>0</v>
      </c>
      <c r="L59" s="22"/>
      <c r="M59" s="22"/>
      <c r="N59" s="22"/>
      <c r="O59" s="22"/>
      <c r="P59" s="43">
        <f t="shared" si="11"/>
        <v>81324.710000000006</v>
      </c>
    </row>
    <row r="60" spans="3:16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/>
      <c r="M60" s="22"/>
      <c r="N60" s="22"/>
      <c r="O60" s="22"/>
      <c r="P60" s="43">
        <f t="shared" si="11"/>
        <v>0</v>
      </c>
    </row>
    <row r="61" spans="3:16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/>
      <c r="M61" s="22"/>
      <c r="N61" s="22"/>
      <c r="O61" s="22"/>
      <c r="P61" s="43">
        <f>SUM(D61:O61)</f>
        <v>0</v>
      </c>
    </row>
    <row r="62" spans="3:16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/>
      <c r="M62" s="22"/>
      <c r="N62" s="22"/>
      <c r="O62" s="22"/>
      <c r="P62" s="43">
        <f>SUM(D62:O62)</f>
        <v>0</v>
      </c>
    </row>
    <row r="63" spans="3:16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</row>
    <row r="64" spans="3:16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</row>
    <row r="65" spans="3:16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3:16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3:16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3:16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3:16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3:16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3:16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3:16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3:16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3:16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3:16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6" spans="3:16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3:16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3:16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3:16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3:16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3:16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3:16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3:16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3:16" x14ac:dyDescent="0.25">
      <c r="C84" s="8" t="s">
        <v>65</v>
      </c>
      <c r="D84" s="48">
        <f>D11+D17+D27+D37+D46+D53+D63+D68+D71</f>
        <v>60295499.869999997</v>
      </c>
      <c r="E84" s="48">
        <f t="shared" ref="E84:O84" si="12">E11+E17+E27+E37+E46+E53+E63+E68+E71</f>
        <v>74904085.690000013</v>
      </c>
      <c r="F84" s="48">
        <f t="shared" si="12"/>
        <v>102126048.13000001</v>
      </c>
      <c r="G84" s="48">
        <f t="shared" si="12"/>
        <v>81453650.559999987</v>
      </c>
      <c r="H84" s="48">
        <f t="shared" si="12"/>
        <v>76963427.420000002</v>
      </c>
      <c r="I84" s="48">
        <f t="shared" si="12"/>
        <v>77920645.299999982</v>
      </c>
      <c r="J84" s="48">
        <f t="shared" si="12"/>
        <v>92916597.140000001</v>
      </c>
      <c r="K84" s="48">
        <f t="shared" si="12"/>
        <v>77724437.859999999</v>
      </c>
      <c r="L84" s="48">
        <f t="shared" si="12"/>
        <v>0</v>
      </c>
      <c r="M84" s="48">
        <f t="shared" si="12"/>
        <v>0</v>
      </c>
      <c r="N84" s="48">
        <f t="shared" si="12"/>
        <v>0</v>
      </c>
      <c r="O84" s="48">
        <f t="shared" si="12"/>
        <v>0</v>
      </c>
      <c r="P84" s="48">
        <f>+P11+P17+P27+P53</f>
        <v>644304391.97000003</v>
      </c>
    </row>
    <row r="85" spans="3:16" ht="15.75" thickBot="1" x14ac:dyDescent="0.3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3:16" ht="26.25" customHeight="1" thickBot="1" x14ac:dyDescent="0.3">
      <c r="C86" s="74" t="s">
        <v>95</v>
      </c>
      <c r="D86" s="75"/>
      <c r="E86" s="75"/>
      <c r="F86" s="76"/>
    </row>
    <row r="87" spans="3:16" ht="45.75" customHeight="1" thickBot="1" x14ac:dyDescent="0.3">
      <c r="C87" s="62" t="s">
        <v>96</v>
      </c>
      <c r="D87" s="63"/>
      <c r="E87" s="63"/>
      <c r="F87" s="64"/>
    </row>
    <row r="88" spans="3:16" ht="59.25" customHeight="1" thickBot="1" x14ac:dyDescent="0.3">
      <c r="C88" s="65" t="s">
        <v>97</v>
      </c>
      <c r="D88" s="66"/>
      <c r="E88" s="66"/>
      <c r="F88" s="67"/>
    </row>
    <row r="92" spans="3:16" x14ac:dyDescent="0.25">
      <c r="C92" s="52" t="s">
        <v>109</v>
      </c>
    </row>
    <row r="93" spans="3:16" x14ac:dyDescent="0.25">
      <c r="C93" s="53" t="s">
        <v>108</v>
      </c>
    </row>
  </sheetData>
  <mergeCells count="8">
    <mergeCell ref="C3:P3"/>
    <mergeCell ref="C86:F86"/>
    <mergeCell ref="C87:F87"/>
    <mergeCell ref="C88:F8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2023-09-07T18:09:07Z</cp:lastPrinted>
  <dcterms:created xsi:type="dcterms:W3CDTF">2021-07-29T18:58:50Z</dcterms:created>
  <dcterms:modified xsi:type="dcterms:W3CDTF">2023-09-08T19:11:14Z</dcterms:modified>
</cp:coreProperties>
</file>