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0.20\v\OFICINA LIBRE ACCESO\- - -  2026\02- Febrero\Excell\"/>
    </mc:Choice>
  </mc:AlternateContent>
  <xr:revisionPtr revIDLastSave="0" documentId="13_ncr:1_{78745673-1CFE-4534-8164-95358FB5B51A}" xr6:coauthVersionLast="47" xr6:coauthVersionMax="47" xr10:uidLastSave="{00000000-0000-0000-0000-000000000000}"/>
  <bookViews>
    <workbookView xWindow="-120" yWindow="-120" windowWidth="20730" windowHeight="11160" tabRatio="896" xr2:uid="{00000000-000D-0000-FFFF-FFFF00000000}"/>
  </bookViews>
  <sheets>
    <sheet name="Estado de Situación Mesual" sheetId="14" r:id="rId1"/>
    <sheet name="Estado de Rend. Fianac. Mensual" sheetId="15" r:id="rId2"/>
    <sheet name="Flujo de Efectivo Mensual" sheetId="16" r:id="rId3"/>
    <sheet name="Cambio de Patrimonio" sheetId="21" r:id="rId4"/>
    <sheet name="Estados de Comparacion de los I" sheetId="25" r:id="rId5"/>
    <sheet name="DESCARGO DE BN" sheetId="34" state="hidden" r:id="rId6"/>
    <sheet name="Activos que no son activos" sheetId="35" state="hidden" r:id="rId7"/>
  </sheets>
  <externalReferences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3" i="16" l="1"/>
  <c r="C64" i="14" l="1"/>
  <c r="C26" i="15" l="1"/>
  <c r="C22" i="15" l="1"/>
  <c r="C33" i="14" l="1"/>
  <c r="B57" i="16" l="1"/>
  <c r="D62" i="16" l="1"/>
  <c r="D63" i="16" s="1"/>
  <c r="F28" i="25" l="1"/>
  <c r="E28" i="25"/>
  <c r="F27" i="25"/>
  <c r="E27" i="25"/>
  <c r="F26" i="25"/>
  <c r="E26" i="25"/>
  <c r="F25" i="25"/>
  <c r="F23" i="25"/>
  <c r="E23" i="25"/>
  <c r="F22" i="25"/>
  <c r="E22" i="25"/>
  <c r="C19" i="25"/>
  <c r="F19" i="25" s="1"/>
  <c r="F17" i="25"/>
  <c r="F16" i="25"/>
  <c r="E16" i="25"/>
  <c r="F15" i="25"/>
  <c r="E15" i="25"/>
  <c r="F11" i="25"/>
  <c r="E11" i="25"/>
  <c r="F10" i="25"/>
  <c r="E10" i="25"/>
  <c r="F9" i="25"/>
  <c r="E9" i="25"/>
  <c r="C8" i="25"/>
  <c r="E22" i="21"/>
  <c r="D22" i="21"/>
  <c r="C22" i="21"/>
  <c r="G20" i="21"/>
  <c r="F16" i="21"/>
  <c r="G16" i="21" s="1"/>
  <c r="E16" i="21"/>
  <c r="G14" i="21"/>
  <c r="G13" i="21"/>
  <c r="G10" i="21"/>
  <c r="C17" i="15"/>
  <c r="C16" i="15"/>
  <c r="C61" i="14"/>
  <c r="C56" i="14"/>
  <c r="C39" i="14"/>
  <c r="C18" i="25" l="1"/>
  <c r="C29" i="25" s="1"/>
  <c r="E20" i="25"/>
  <c r="C47" i="14"/>
  <c r="F21" i="25"/>
  <c r="E21" i="25"/>
  <c r="E19" i="25"/>
  <c r="C25" i="15"/>
  <c r="F12" i="25" l="1"/>
  <c r="E12" i="25"/>
  <c r="F20" i="25"/>
  <c r="C58" i="14"/>
  <c r="F13" i="25"/>
  <c r="E13" i="25"/>
  <c r="C33" i="15" l="1"/>
  <c r="C27" i="15" l="1"/>
  <c r="C29" i="15" s="1"/>
  <c r="B29" i="15"/>
  <c r="C18" i="15" l="1"/>
  <c r="B19" i="15"/>
  <c r="B35" i="15" s="1"/>
  <c r="B27" i="16"/>
  <c r="B61" i="16" s="1"/>
  <c r="C23" i="14" s="1"/>
  <c r="C35" i="14" s="1"/>
  <c r="C63" i="14" l="1"/>
  <c r="C35" i="15"/>
  <c r="C66" i="14" l="1"/>
  <c r="C67" i="14" l="1"/>
  <c r="D18" i="25"/>
  <c r="F24" i="25"/>
  <c r="E24" i="25"/>
  <c r="E14" i="25"/>
  <c r="D8" i="25"/>
  <c r="F14" i="25"/>
  <c r="G21" i="21"/>
  <c r="G22" i="21" s="1"/>
  <c r="F22" i="21"/>
  <c r="D29" i="25" l="1"/>
  <c r="E8" i="25"/>
  <c r="F8" i="25"/>
  <c r="F18" i="25"/>
  <c r="E18" i="25"/>
  <c r="F29" i="25" l="1"/>
  <c r="E1048573" i="14"/>
  <c r="E29" i="25"/>
</calcChain>
</file>

<file path=xl/sharedStrings.xml><?xml version="1.0" encoding="utf-8"?>
<sst xmlns="http://schemas.openxmlformats.org/spreadsheetml/2006/main" count="232" uniqueCount="182">
  <si>
    <t>Activos</t>
  </si>
  <si>
    <t>Activos corrientes</t>
  </si>
  <si>
    <t>Total activos corrientes</t>
  </si>
  <si>
    <t>Activos no corrientes</t>
  </si>
  <si>
    <t>Cuentas por cobrar a largo plazo (Notas 14)</t>
  </si>
  <si>
    <t>Documentos por cobrar (Nota 15)</t>
  </si>
  <si>
    <t>Otros activos no financieros (Nota 20)</t>
  </si>
  <si>
    <t>Total activos no corrientes</t>
  </si>
  <si>
    <t>Total activos</t>
  </si>
  <si>
    <t>Sobregiro bancario (Nota 21)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</si>
  <si>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</si>
  <si>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</si>
  <si>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</si>
  <si>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</si>
  <si>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</si>
  <si>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>Total pasivos no corrientes</t>
  </si>
  <si>
    <t>Total pasivos</t>
  </si>
  <si>
    <t>Capital</t>
  </si>
  <si>
    <t>Reservas</t>
  </si>
  <si>
    <t>Intereses minoritarios</t>
  </si>
  <si>
    <t xml:space="preserve">Efectivo y equivalente de efectivo (Notas 7) </t>
  </si>
  <si>
    <t>Inversiones a corto plazo (Nota 8)</t>
  </si>
  <si>
    <t>Porción corriente de documentos por cobrar (Nota 9)</t>
  </si>
  <si>
    <t>Inversiones a largo plazo (Nota 16)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</si>
  <si>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</si>
  <si>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</si>
  <si>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</si>
  <si>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</si>
  <si>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</si>
  <si>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</si>
  <si>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</si>
  <si>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</si>
  <si>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</si>
  <si>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</si>
  <si>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Estado de Rendimiento Financiero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</si>
  <si>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</si>
  <si>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</si>
  <si>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</si>
  <si>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</si>
  <si>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</si>
  <si>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</si>
  <si>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</si>
  <si>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</si>
  <si>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</si>
  <si>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</si>
  <si>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</si>
  <si>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</si>
  <si>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</si>
  <si>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</si>
  <si>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Participación en resultado de asociadas</t>
  </si>
  <si>
    <t>Resultado del período (ahorro / desahorro)</t>
  </si>
  <si>
    <t>Atribuible a:</t>
  </si>
  <si>
    <t>Propietarios de la entidad controladora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</si>
  <si>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</si>
  <si>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</si>
  <si>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</si>
  <si>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</si>
  <si>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</si>
  <si>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</si>
  <si>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Ajuste al patrimonio</t>
  </si>
  <si>
    <t>Resultado del período</t>
  </si>
  <si>
    <t>Efecto del gasto de depreciación de los activos revaluados</t>
  </si>
  <si>
    <t>Total Activos Netos / Patrimonio</t>
  </si>
  <si>
    <t>Estado de Flujo de Efectivo</t>
  </si>
  <si>
    <t>Flujo de efectivo procedentes de actividades operativas</t>
  </si>
  <si>
    <t>Cobros impuestos</t>
  </si>
  <si>
    <t>Contribuciones de la seguridad social</t>
  </si>
  <si>
    <t>Otros cobros</t>
  </si>
  <si>
    <t>Pagos a proveedores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</si>
  <si>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</si>
  <si>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</si>
  <si>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</si>
  <si>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</si>
  <si>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</si>
  <si>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>Pagos por adquisición de propiedad, planta y equipo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</si>
  <si>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</si>
  <si>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</si>
  <si>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</si>
  <si>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</si>
  <si>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</si>
  <si>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>Pago reembolso en efectivo de los montos recibidos en emisión de títulos de deudas, bonos</t>
  </si>
  <si>
    <t>Pago reembolso en efectivo de los montos recibidos en préstamos, pagarés, hipotecas</t>
  </si>
  <si>
    <t>Flujos de efectivo netos por las actividades de financiación</t>
  </si>
  <si>
    <t>Efectivo y equivalentes al efectivo al final del periodo</t>
  </si>
  <si>
    <t>Presupuesto sobre la Base de Efectivo</t>
  </si>
  <si>
    <t>(Clasificación de Ingresos y Gastos por Objeto)</t>
  </si>
  <si>
    <t xml:space="preserve">Cambio en políticas contables </t>
  </si>
  <si>
    <t>Revaluación de Propiedad, planta y equipo</t>
  </si>
  <si>
    <t>Cobros por venta de bienes y servicios y arrendamientos</t>
  </si>
  <si>
    <t>Cobros de seguros por primas, reclamos y otros</t>
  </si>
  <si>
    <t>Cobros por contratos mantenidos para negocios o intercambio</t>
  </si>
  <si>
    <t>Pagos a los trabajadores o en beneficio de ellos</t>
  </si>
  <si>
    <t xml:space="preserve">Pagos a otras entidades para financiar sus operaciones (Transferencias) </t>
  </si>
  <si>
    <t>Pagos de pensiones y jubilaciones</t>
  </si>
  <si>
    <t xml:space="preserve">Pagos por contribuciones a la seguridad social </t>
  </si>
  <si>
    <t>Pagos por contratos mantenidos para negocios o intercambio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</si>
  <si>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</si>
  <si>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</si>
  <si>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</si>
  <si>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</si>
  <si>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</si>
  <si>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</si>
  <si>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>Pagos por costos de construcciones y desarrollos en proceso</t>
  </si>
  <si>
    <t xml:space="preserve">Pagos por conceptos de contratos a futuro, a plazo, opciones o permuta </t>
  </si>
  <si>
    <t xml:space="preserve">Cobro de los arrendatarios por contratos de arrendamientos financieros 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</si>
  <si>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</si>
  <si>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</si>
  <si>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</si>
  <si>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</si>
  <si>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 xml:space="preserve">Incremento/(Disminución) neta en el efectivo y equivalentes al efectivo </t>
  </si>
  <si>
    <t>Efectivo y equivalentes al efectivo al principio del periodo</t>
  </si>
  <si>
    <t>Adquisición de Activos Financieros con fines de Políticas</t>
  </si>
  <si>
    <t>Variación (D=A-B)</t>
  </si>
  <si>
    <t xml:space="preserve">Estado de Comparación de los Importes Presupuestados y Realizados </t>
  </si>
  <si>
    <t>% de Variac Ejecución (C=B/A)</t>
  </si>
  <si>
    <t>0 (0)</t>
  </si>
  <si>
    <t>Resultado acumulado</t>
  </si>
  <si>
    <t>otros gastos</t>
  </si>
  <si>
    <t>Patrimonio Neto</t>
  </si>
  <si>
    <t>Pasivos corrientes</t>
  </si>
  <si>
    <t>Total Activos Netos/Patrimonio mas Pasivos</t>
  </si>
  <si>
    <t>Concepto</t>
  </si>
  <si>
    <t>Presupuesto Reformado (A)</t>
  </si>
  <si>
    <t>Presupuesto Ejecutado (B)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</si>
  <si>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</si>
  <si>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</si>
  <si>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</si>
  <si>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</si>
  <si>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</si>
  <si>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</si>
  <si>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</si>
  <si>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</si>
  <si>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</si>
  <si>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</si>
  <si>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</si>
  <si>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</si>
  <si>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</si>
  <si>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</si>
  <si>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</si>
  <si>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</si>
  <si>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</si>
  <si>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r>
      <rPr>
        <b/>
        <sz val="14"/>
        <color rgb="FF231F20"/>
        <rFont val="Times New Roman"/>
        <family val="1"/>
      </rPr>
      <t>Resultado financiero (1-2)</t>
    </r>
  </si>
  <si>
    <t>Otros activos financieros (Notas 17)</t>
  </si>
  <si>
    <t>Activos intangibles (Nota 19)</t>
  </si>
  <si>
    <t>Cobros de intereses financieros</t>
  </si>
  <si>
    <t xml:space="preserve">Cobros de subvenciones, transferencias, y otras asignaciones </t>
  </si>
  <si>
    <t>Pagos de intereses</t>
  </si>
  <si>
    <t>Pagos anticipados (Nota 10)</t>
  </si>
  <si>
    <t>Cuenta por cobrar a corto plazo (Notas 8)</t>
  </si>
  <si>
    <t>Inventarios (Nota 9)</t>
  </si>
  <si>
    <t>Otros activos corrientes (Nota 11)</t>
  </si>
  <si>
    <t>Propiedad, planta y equipo neto (Nota 11)</t>
  </si>
  <si>
    <t>Licda. Cynthia Payano</t>
  </si>
  <si>
    <t xml:space="preserve"> Gerente de Contabilidad</t>
  </si>
  <si>
    <t>Cuentas por pagar a corto plazo (Nota 12)</t>
  </si>
  <si>
    <t>Activos Netos/Patrimonio (Notas 13)</t>
  </si>
  <si>
    <t>Gastos (Notas 15, 16, 17, 18, 19, )</t>
  </si>
  <si>
    <t>Ingresos (Notas 14)</t>
  </si>
  <si>
    <t>SERVICIO NACIONAL DE SALUD</t>
  </si>
  <si>
    <t xml:space="preserve"> Balance General</t>
  </si>
  <si>
    <t xml:space="preserve">   ( VALORES ES RD$)</t>
  </si>
  <si>
    <t>Hospital Universitario Docente Traumatologico Dr. Ney Arias Lora</t>
  </si>
  <si>
    <t>HOSPITLAL UNIVERSITARIO DOCENTE  TRAUMATOLOGICO DR. NEY ARIAS LORA</t>
  </si>
  <si>
    <t>HOSPITAL UNIVERSITARIO DOCENTE  TRAUMATOLOGICO DR. NEY ARIAS LORA</t>
  </si>
  <si>
    <t>HOSPITAL UNIIVERSITARIO DOCENTE  TRAUMATOLOGICO DR. NEY ARIAS LORA</t>
  </si>
  <si>
    <t>HOSPITAL  UNIVERSITARIO DOCENTE TRAUMATOLOGICO DR. NEY ARIAS LORA</t>
  </si>
  <si>
    <t>Saldo al 31de diciembre de 2023</t>
  </si>
  <si>
    <t>Relacion de Bienes Descargados / Bienes Nacionales</t>
  </si>
  <si>
    <t>Unidad Activo Fijo</t>
  </si>
  <si>
    <t>Durante el periodo Terminado al 31 Enero 2026</t>
  </si>
  <si>
    <t>EN ESTE MES NO UBO DESCARGO DE ACTIVOS</t>
  </si>
  <si>
    <t>Saldo al 31 de Diciembre  de 2025</t>
  </si>
  <si>
    <t>Saldo al 31 de Enero  2025</t>
  </si>
  <si>
    <t xml:space="preserve"> Al _28__de Febrero _del__2026</t>
  </si>
  <si>
    <t xml:space="preserve"> Al _28__de Febrero_del__2026</t>
  </si>
  <si>
    <t>Del Ejercicio Terminado  al 28 de Febrero   2026</t>
  </si>
  <si>
    <t>Del ejercicio terminado al 28 de Febrero  de 2026</t>
  </si>
  <si>
    <t>Enero 2026</t>
  </si>
  <si>
    <t xml:space="preserve"> Sub-Directora Financiera y Administrativo</t>
  </si>
  <si>
    <t xml:space="preserve">    Licda. Rosanne Medina Reyes     </t>
  </si>
  <si>
    <t xml:space="preserve">        Licda. Cynthia Payano            </t>
  </si>
  <si>
    <t xml:space="preserve">     Licda. Cynthia Payano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</si>
</sst>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###0.0;###0.0"/>
    <numFmt numFmtId="167" formatCode="###0;###0"/>
    <numFmt numFmtId="168" formatCode="_-* #.##0.00\ _€_-;\-* #.##0.00\ _€_-;_-* &quot;-&quot;??\ _€_-;_-@_-"/>
    <numFmt numFmtId="169" formatCode="#,##0.00000000"/>
    <numFmt numFmtId="170" formatCode="#,##0.00;[Red]#,##0.00"/>
    <numFmt numFmtId="171" formatCode="#,##0.000"/>
    <numFmt numFmtId="172" formatCode="_-* #,##0.00_-;\-* #,##0.00_-;_-* &quot;-&quot;??_-;_-@_-"/>
    <numFmt numFmtId="173" formatCode="[$-80A]hh:mm:ss\ AM/PM;@"/>
  </numFmts>
  <fonts count="5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rgb="FF231F20"/>
      <name val="Times New Roman"/>
      <family val="1"/>
    </font>
    <font>
      <b/>
      <sz val="12"/>
      <color theme="1"/>
      <name val="Calibri"/>
      <family val="2"/>
      <scheme val="minor"/>
    </font>
    <font>
      <b/>
      <sz val="16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5"/>
      <color theme="8" tint="-0.249977111117893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0"/>
      <color indexed="8"/>
      <name val="MS Sans Serif"/>
      <family val="2"/>
    </font>
    <font>
      <sz val="11"/>
      <color theme="0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color theme="4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0"/>
      <name val="Arial"/>
      <family val="2"/>
    </font>
    <font>
      <b/>
      <sz val="15"/>
      <color theme="0"/>
      <name val="Arial"/>
      <family val="2"/>
    </font>
    <font>
      <i/>
      <sz val="14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1"/>
      <name val="Arial"/>
      <family val="2"/>
    </font>
    <font>
      <b/>
      <sz val="15"/>
      <color theme="1"/>
      <name val="Arial"/>
      <family val="2"/>
    </font>
    <font>
      <b/>
      <sz val="12"/>
      <color theme="1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9" tint="0.79998168889431442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5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0" borderId="0"/>
    <xf numFmtId="170" fontId="23" fillId="0" borderId="0" applyFont="0" applyFill="0" applyBorder="0" applyAlignment="0" applyProtection="0"/>
    <xf numFmtId="0" fontId="6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72" fontId="6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2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/>
    <xf numFmtId="0" fontId="4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5" fontId="2" fillId="0" borderId="0" xfId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5"/>
    </xf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top" wrapText="1"/>
    </xf>
    <xf numFmtId="0" fontId="8" fillId="0" borderId="0" xfId="0" applyFont="1"/>
    <xf numFmtId="0" fontId="8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" fillId="0" borderId="0" xfId="0" applyFont="1"/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top" wrapText="1"/>
    </xf>
    <xf numFmtId="167" fontId="12" fillId="0" borderId="0" xfId="0" applyNumberFormat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top" wrapText="1"/>
    </xf>
    <xf numFmtId="166" fontId="13" fillId="0" borderId="0" xfId="0" applyNumberFormat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center" vertical="center" wrapText="1"/>
    </xf>
    <xf numFmtId="0" fontId="15" fillId="0" borderId="0" xfId="0" applyFont="1"/>
    <xf numFmtId="43" fontId="11" fillId="0" borderId="0" xfId="0" applyNumberFormat="1" applyFont="1" applyFill="1" applyBorder="1" applyAlignment="1">
      <alignment horizontal="center" vertical="top" wrapText="1"/>
    </xf>
    <xf numFmtId="43" fontId="11" fillId="0" borderId="0" xfId="0" applyNumberFormat="1" applyFont="1" applyFill="1" applyBorder="1" applyAlignment="1">
      <alignment horizontal="center" vertical="center" wrapText="1"/>
    </xf>
    <xf numFmtId="9" fontId="11" fillId="0" borderId="0" xfId="2" applyFont="1" applyFill="1" applyBorder="1" applyAlignment="1">
      <alignment horizontal="center" vertical="top" wrapText="1"/>
    </xf>
    <xf numFmtId="43" fontId="14" fillId="0" borderId="0" xfId="0" applyNumberFormat="1" applyFont="1" applyFill="1" applyBorder="1" applyAlignment="1">
      <alignment horizontal="center" vertical="top" wrapText="1"/>
    </xf>
    <xf numFmtId="43" fontId="4" fillId="0" borderId="4" xfId="0" applyNumberFormat="1" applyFont="1" applyBorder="1" applyAlignment="1">
      <alignment horizontal="center" vertical="center"/>
    </xf>
    <xf numFmtId="43" fontId="17" fillId="0" borderId="0" xfId="0" applyNumberFormat="1" applyFont="1"/>
    <xf numFmtId="43" fontId="3" fillId="0" borderId="0" xfId="0" applyNumberFormat="1" applyFont="1" applyAlignment="1">
      <alignment horizontal="center" vertical="center" wrapText="1"/>
    </xf>
    <xf numFmtId="43" fontId="3" fillId="0" borderId="0" xfId="0" applyNumberFormat="1" applyFont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0" xfId="0" applyNumberFormat="1" applyFont="1" applyAlignment="1">
      <alignment horizontal="center" vertical="center" wrapText="1"/>
    </xf>
    <xf numFmtId="43" fontId="4" fillId="0" borderId="3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165" fontId="8" fillId="0" borderId="0" xfId="1" applyFont="1"/>
    <xf numFmtId="165" fontId="0" fillId="0" borderId="0" xfId="1" applyFont="1"/>
    <xf numFmtId="43" fontId="4" fillId="0" borderId="0" xfId="0" applyNumberFormat="1" applyFont="1" applyFill="1" applyAlignment="1">
      <alignment horizontal="center" vertical="center" wrapText="1"/>
    </xf>
    <xf numFmtId="43" fontId="2" fillId="0" borderId="0" xfId="0" applyNumberFormat="1" applyFont="1" applyAlignment="1">
      <alignment vertical="top" wrapText="1"/>
    </xf>
    <xf numFmtId="43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horizontal="left" vertical="center" wrapText="1" indent="4"/>
    </xf>
    <xf numFmtId="43" fontId="4" fillId="0" borderId="5" xfId="0" applyNumberFormat="1" applyFont="1" applyBorder="1" applyAlignment="1">
      <alignment horizontal="center" vertical="center" wrapText="1"/>
    </xf>
    <xf numFmtId="169" fontId="2" fillId="0" borderId="0" xfId="0" applyNumberFormat="1" applyFont="1"/>
    <xf numFmtId="43" fontId="4" fillId="0" borderId="4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center" vertical="center" wrapText="1"/>
    </xf>
    <xf numFmtId="43" fontId="1" fillId="0" borderId="0" xfId="0" applyNumberFormat="1" applyFont="1"/>
    <xf numFmtId="0" fontId="19" fillId="0" borderId="0" xfId="0" applyFont="1" applyAlignment="1"/>
    <xf numFmtId="0" fontId="2" fillId="0" borderId="0" xfId="0" applyFont="1" applyAlignment="1"/>
    <xf numFmtId="0" fontId="19" fillId="0" borderId="0" xfId="0" applyFont="1" applyAlignment="1">
      <alignment horizontal="center"/>
    </xf>
    <xf numFmtId="0" fontId="0" fillId="0" borderId="0" xfId="0" applyAlignment="1"/>
    <xf numFmtId="4" fontId="0" fillId="0" borderId="0" xfId="0" applyNumberFormat="1"/>
    <xf numFmtId="0" fontId="8" fillId="0" borderId="2" xfId="0" applyFont="1" applyBorder="1" applyAlignment="1">
      <alignment horizontal="center"/>
    </xf>
    <xf numFmtId="165" fontId="3" fillId="0" borderId="0" xfId="1" applyFont="1" applyAlignment="1">
      <alignment horizontal="center" vertical="center" wrapText="1"/>
    </xf>
    <xf numFmtId="165" fontId="4" fillId="0" borderId="0" xfId="1" applyFont="1" applyAlignment="1">
      <alignment horizontal="center" vertical="center" wrapText="1"/>
    </xf>
    <xf numFmtId="43" fontId="0" fillId="0" borderId="0" xfId="0" applyNumberFormat="1"/>
    <xf numFmtId="0" fontId="0" fillId="2" borderId="0" xfId="0" applyFill="1" applyAlignment="1">
      <alignment vertical="center"/>
    </xf>
    <xf numFmtId="0" fontId="24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30" fillId="0" borderId="0" xfId="0" applyFont="1"/>
    <xf numFmtId="0" fontId="0" fillId="2" borderId="0" xfId="0" applyFill="1"/>
    <xf numFmtId="0" fontId="3" fillId="0" borderId="0" xfId="0" applyFont="1" applyAlignment="1">
      <alignment horizontal="left" vertical="center" indent="1"/>
    </xf>
    <xf numFmtId="165" fontId="30" fillId="0" borderId="0" xfId="1" applyFont="1"/>
    <xf numFmtId="43" fontId="30" fillId="0" borderId="0" xfId="0" applyNumberFormat="1" applyFont="1"/>
    <xf numFmtId="43" fontId="16" fillId="0" borderId="0" xfId="0" applyNumberFormat="1" applyFont="1" applyAlignment="1">
      <alignment horizontal="center" vertical="center" wrapText="1"/>
    </xf>
    <xf numFmtId="165" fontId="30" fillId="0" borderId="0" xfId="1" applyFont="1" applyAlignment="1">
      <alignment horizontal="center"/>
    </xf>
    <xf numFmtId="0" fontId="4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/>
    <xf numFmtId="4" fontId="4" fillId="0" borderId="0" xfId="0" applyNumberFormat="1" applyFont="1" applyAlignment="1">
      <alignment horizontal="right" vertical="center" wrapText="1"/>
    </xf>
    <xf numFmtId="43" fontId="14" fillId="0" borderId="0" xfId="11" applyNumberFormat="1" applyFont="1" applyFill="1" applyBorder="1" applyAlignment="1">
      <alignment horizontal="center" vertical="top" wrapText="1"/>
    </xf>
    <xf numFmtId="43" fontId="16" fillId="0" borderId="0" xfId="11" applyFont="1" applyFill="1" applyBorder="1" applyAlignment="1">
      <alignment horizontal="center" vertical="top" wrapText="1"/>
    </xf>
    <xf numFmtId="4" fontId="11" fillId="0" borderId="0" xfId="11" applyNumberFormat="1" applyFont="1" applyFill="1" applyBorder="1" applyAlignment="1">
      <alignment horizontal="center" vertical="center" wrapText="1"/>
    </xf>
    <xf numFmtId="43" fontId="0" fillId="0" borderId="0" xfId="1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7" fillId="2" borderId="0" xfId="0" applyFont="1" applyFill="1" applyAlignment="1">
      <alignment horizontal="center" vertical="center"/>
    </xf>
    <xf numFmtId="1" fontId="16" fillId="0" borderId="0" xfId="1" applyNumberFormat="1" applyFont="1" applyAlignment="1">
      <alignment horizontal="center" vertical="center" wrapText="1"/>
    </xf>
    <xf numFmtId="41" fontId="16" fillId="0" borderId="0" xfId="1" applyNumberFormat="1" applyFont="1" applyAlignment="1">
      <alignment horizontal="center" vertical="center" wrapText="1"/>
    </xf>
    <xf numFmtId="43" fontId="32" fillId="0" borderId="0" xfId="0" applyNumberFormat="1" applyFont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center" vertical="center" wrapText="1"/>
    </xf>
    <xf numFmtId="43" fontId="16" fillId="0" borderId="0" xfId="0" applyNumberFormat="1" applyFont="1" applyBorder="1" applyAlignment="1">
      <alignment horizontal="center" vertical="center" wrapText="1"/>
    </xf>
    <xf numFmtId="43" fontId="32" fillId="0" borderId="0" xfId="0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vertical="center" wrapText="1"/>
    </xf>
    <xf numFmtId="165" fontId="22" fillId="0" borderId="0" xfId="1" applyFont="1"/>
    <xf numFmtId="165" fontId="29" fillId="0" borderId="0" xfId="1" applyFont="1" applyFill="1"/>
    <xf numFmtId="165" fontId="38" fillId="0" borderId="0" xfId="1" applyFont="1" applyFill="1"/>
    <xf numFmtId="165" fontId="4" fillId="0" borderId="3" xfId="1" applyNumberFormat="1" applyFont="1" applyBorder="1" applyAlignment="1">
      <alignment horizontal="right" vertical="center" wrapText="1"/>
    </xf>
    <xf numFmtId="0" fontId="30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165" fontId="16" fillId="0" borderId="0" xfId="1" applyFont="1" applyAlignment="1">
      <alignment horizontal="center" vertical="center" wrapText="1"/>
    </xf>
    <xf numFmtId="165" fontId="32" fillId="0" borderId="4" xfId="1" applyFont="1" applyBorder="1" applyAlignment="1">
      <alignment horizontal="center" vertical="center" wrapText="1"/>
    </xf>
    <xf numFmtId="0" fontId="30" fillId="0" borderId="0" xfId="0" applyFont="1" applyAlignment="1">
      <alignment vertical="top" wrapText="1"/>
    </xf>
    <xf numFmtId="165" fontId="30" fillId="0" borderId="0" xfId="1" applyFont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165" fontId="16" fillId="0" borderId="0" xfId="1" applyFont="1" applyAlignment="1">
      <alignment horizontal="justify" vertical="center" wrapText="1"/>
    </xf>
    <xf numFmtId="0" fontId="16" fillId="0" borderId="0" xfId="0" applyFont="1" applyAlignment="1">
      <alignment horizontal="left" vertical="center" wrapText="1"/>
    </xf>
    <xf numFmtId="165" fontId="16" fillId="0" borderId="2" xfId="1" applyFont="1" applyBorder="1" applyAlignment="1">
      <alignment horizontal="center" vertical="center" wrapText="1"/>
    </xf>
    <xf numFmtId="165" fontId="32" fillId="0" borderId="2" xfId="1" applyFont="1" applyBorder="1" applyAlignment="1">
      <alignment horizontal="center" vertical="center" wrapText="1"/>
    </xf>
    <xf numFmtId="4" fontId="39" fillId="0" borderId="0" xfId="0" applyNumberFormat="1" applyFont="1" applyFill="1" applyBorder="1" applyAlignment="1">
      <alignment horizontal="center" vertical="center" wrapText="1"/>
    </xf>
    <xf numFmtId="165" fontId="39" fillId="0" borderId="0" xfId="1" applyFont="1" applyFill="1" applyBorder="1" applyAlignment="1">
      <alignment horizontal="center" vertical="center" wrapText="1"/>
    </xf>
    <xf numFmtId="171" fontId="2" fillId="0" borderId="0" xfId="0" applyNumberFormat="1" applyFont="1"/>
    <xf numFmtId="165" fontId="29" fillId="0" borderId="0" xfId="1" applyFont="1"/>
    <xf numFmtId="0" fontId="29" fillId="0" borderId="0" xfId="0" applyFont="1"/>
    <xf numFmtId="165" fontId="1" fillId="0" borderId="0" xfId="1" applyFont="1"/>
    <xf numFmtId="4" fontId="11" fillId="0" borderId="0" xfId="11" applyNumberFormat="1" applyFont="1" applyFill="1" applyBorder="1" applyAlignment="1">
      <alignment horizontal="right" vertical="center" wrapText="1"/>
    </xf>
    <xf numFmtId="0" fontId="30" fillId="0" borderId="0" xfId="1" applyNumberFormat="1" applyFont="1" applyAlignment="1">
      <alignment horizontal="center"/>
    </xf>
    <xf numFmtId="0" fontId="2" fillId="0" borderId="0" xfId="1" applyNumberFormat="1" applyFont="1" applyAlignment="1">
      <alignment horizontal="center"/>
    </xf>
    <xf numFmtId="14" fontId="30" fillId="0" borderId="0" xfId="1" applyNumberFormat="1" applyFont="1"/>
    <xf numFmtId="0" fontId="8" fillId="0" borderId="0" xfId="1" applyNumberFormat="1" applyFont="1" applyAlignment="1">
      <alignment horizontal="center"/>
    </xf>
    <xf numFmtId="49" fontId="22" fillId="0" borderId="0" xfId="1" applyNumberFormat="1" applyFont="1" applyAlignment="1">
      <alignment horizontal="center"/>
    </xf>
    <xf numFmtId="43" fontId="22" fillId="0" borderId="0" xfId="0" applyNumberFormat="1" applyFont="1"/>
    <xf numFmtId="9" fontId="41" fillId="0" borderId="0" xfId="2" applyFont="1"/>
    <xf numFmtId="165" fontId="22" fillId="0" borderId="0" xfId="1" applyFont="1" applyAlignment="1"/>
    <xf numFmtId="165" fontId="30" fillId="0" borderId="0" xfId="1" applyFont="1" applyAlignment="1"/>
    <xf numFmtId="43" fontId="30" fillId="0" borderId="0" xfId="11" applyFont="1"/>
    <xf numFmtId="0" fontId="22" fillId="0" borderId="0" xfId="0" applyFont="1"/>
    <xf numFmtId="0" fontId="30" fillId="0" borderId="0" xfId="0" applyFont="1" applyFill="1"/>
    <xf numFmtId="0" fontId="22" fillId="0" borderId="0" xfId="0" applyFont="1" applyFill="1"/>
    <xf numFmtId="43" fontId="0" fillId="0" borderId="0" xfId="11" applyFont="1" applyFill="1"/>
    <xf numFmtId="173" fontId="0" fillId="0" borderId="0" xfId="0" applyNumberFormat="1"/>
    <xf numFmtId="0" fontId="2" fillId="0" borderId="0" xfId="0" applyFont="1" applyBorder="1"/>
    <xf numFmtId="0" fontId="21" fillId="3" borderId="7" xfId="0" applyFont="1" applyFill="1" applyBorder="1" applyAlignment="1">
      <alignment horizontal="center"/>
    </xf>
    <xf numFmtId="0" fontId="21" fillId="4" borderId="7" xfId="0" applyFont="1" applyFill="1" applyBorder="1" applyAlignment="1">
      <alignment horizontal="center"/>
    </xf>
    <xf numFmtId="165" fontId="34" fillId="0" borderId="0" xfId="1" applyFont="1" applyFill="1" applyAlignment="1">
      <alignment vertical="center"/>
    </xf>
    <xf numFmtId="165" fontId="44" fillId="0" borderId="0" xfId="1" applyFont="1" applyFill="1" applyAlignment="1">
      <alignment vertical="center"/>
    </xf>
    <xf numFmtId="165" fontId="45" fillId="0" borderId="0" xfId="1" applyFont="1" applyFill="1" applyAlignment="1">
      <alignment vertical="center"/>
    </xf>
    <xf numFmtId="165" fontId="43" fillId="0" borderId="0" xfId="1" applyFont="1" applyFill="1" applyAlignment="1">
      <alignment horizontal="center" vertical="center"/>
    </xf>
    <xf numFmtId="165" fontId="46" fillId="0" borderId="0" xfId="1" applyFont="1" applyFill="1" applyAlignment="1">
      <alignment vertical="center"/>
    </xf>
    <xf numFmtId="0" fontId="47" fillId="2" borderId="0" xfId="0" applyFont="1" applyFill="1" applyAlignment="1">
      <alignment vertical="center"/>
    </xf>
    <xf numFmtId="0" fontId="48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0" fontId="51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vertical="center"/>
    </xf>
    <xf numFmtId="0" fontId="4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7" fillId="0" borderId="0" xfId="0" applyNumberFormat="1" applyFont="1" applyAlignment="1">
      <alignment horizontal="center" vertical="center"/>
    </xf>
    <xf numFmtId="4" fontId="42" fillId="0" borderId="4" xfId="0" applyNumberFormat="1" applyFont="1" applyBorder="1" applyAlignment="1">
      <alignment horizontal="center" vertical="center"/>
    </xf>
    <xf numFmtId="165" fontId="17" fillId="0" borderId="0" xfId="1" applyFont="1" applyAlignment="1">
      <alignment horizontal="center" vertical="center"/>
    </xf>
    <xf numFmtId="165" fontId="42" fillId="0" borderId="4" xfId="0" applyNumberFormat="1" applyFont="1" applyBorder="1" applyAlignment="1">
      <alignment horizontal="center" vertical="center"/>
    </xf>
    <xf numFmtId="43" fontId="42" fillId="0" borderId="4" xfId="0" applyNumberFormat="1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1" fillId="0" borderId="0" xfId="0" applyFont="1" applyAlignment="1">
      <alignment horizontal="center"/>
    </xf>
    <xf numFmtId="165" fontId="53" fillId="0" borderId="0" xfId="1" applyFont="1" applyAlignment="1">
      <alignment horizontal="right" vertical="center" wrapText="1"/>
    </xf>
    <xf numFmtId="165" fontId="53" fillId="0" borderId="0" xfId="1" applyFont="1" applyAlignment="1">
      <alignment horizontal="justify" vertical="center" wrapText="1"/>
    </xf>
    <xf numFmtId="165" fontId="53" fillId="0" borderId="0" xfId="1" applyFont="1" applyAlignment="1">
      <alignment horizontal="center" vertical="center" wrapText="1"/>
    </xf>
    <xf numFmtId="165" fontId="38" fillId="0" borderId="0" xfId="1" applyFont="1"/>
    <xf numFmtId="165" fontId="52" fillId="0" borderId="0" xfId="1" applyFont="1" applyBorder="1" applyAlignment="1">
      <alignment horizontal="right" vertical="center" wrapText="1"/>
    </xf>
    <xf numFmtId="0" fontId="0" fillId="0" borderId="0" xfId="0"/>
    <xf numFmtId="43" fontId="15" fillId="0" borderId="0" xfId="11" applyFont="1" applyFill="1"/>
    <xf numFmtId="165" fontId="14" fillId="0" borderId="0" xfId="1" applyFont="1" applyFill="1" applyBorder="1" applyAlignment="1">
      <alignment horizontal="center" vertical="top" wrapText="1"/>
    </xf>
    <xf numFmtId="165" fontId="24" fillId="0" borderId="0" xfId="1" applyFont="1" applyFill="1" applyAlignment="1">
      <alignment vertical="center"/>
    </xf>
    <xf numFmtId="165" fontId="28" fillId="0" borderId="0" xfId="1" applyFont="1" applyFill="1" applyAlignment="1">
      <alignment vertical="center"/>
    </xf>
    <xf numFmtId="165" fontId="30" fillId="0" borderId="0" xfId="1" applyFont="1" applyFill="1"/>
    <xf numFmtId="165" fontId="29" fillId="0" borderId="0" xfId="1" applyFont="1" applyAlignment="1">
      <alignment horizontal="center"/>
    </xf>
    <xf numFmtId="165" fontId="29" fillId="0" borderId="0" xfId="1" applyFont="1" applyAlignment="1"/>
    <xf numFmtId="165" fontId="40" fillId="0" borderId="0" xfId="1" applyFont="1"/>
    <xf numFmtId="0" fontId="2" fillId="0" borderId="0" xfId="0" applyFont="1" applyAlignment="1">
      <alignment horizontal="center"/>
    </xf>
    <xf numFmtId="165" fontId="22" fillId="0" borderId="0" xfId="1" applyFont="1" applyFill="1"/>
    <xf numFmtId="0" fontId="31" fillId="2" borderId="0" xfId="0" applyFont="1" applyFill="1" applyBorder="1" applyAlignment="1">
      <alignment vertical="center"/>
    </xf>
    <xf numFmtId="49" fontId="8" fillId="0" borderId="0" xfId="0" applyNumberFormat="1" applyFont="1" applyAlignment="1">
      <alignment horizontal="center"/>
    </xf>
    <xf numFmtId="0" fontId="32" fillId="0" borderId="6" xfId="0" applyFont="1" applyBorder="1" applyAlignment="1">
      <alignment horizontal="center" vertical="center" wrapText="1"/>
    </xf>
    <xf numFmtId="43" fontId="30" fillId="0" borderId="0" xfId="0" applyNumberFormat="1" applyFont="1" applyAlignment="1">
      <alignment vertical="center" wrapText="1"/>
    </xf>
    <xf numFmtId="43" fontId="32" fillId="0" borderId="2" xfId="0" applyNumberFormat="1" applyFont="1" applyBorder="1" applyAlignment="1">
      <alignment horizontal="center" vertical="center" wrapText="1"/>
    </xf>
    <xf numFmtId="4" fontId="22" fillId="0" borderId="0" xfId="0" applyNumberFormat="1" applyFont="1"/>
    <xf numFmtId="43" fontId="32" fillId="0" borderId="5" xfId="0" applyNumberFormat="1" applyFont="1" applyBorder="1" applyAlignment="1">
      <alignment horizontal="center" vertical="center" wrapText="1"/>
    </xf>
    <xf numFmtId="43" fontId="31" fillId="0" borderId="0" xfId="11" applyFont="1"/>
    <xf numFmtId="0" fontId="22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18" fillId="0" borderId="0" xfId="0" applyFont="1" applyAlignment="1"/>
    <xf numFmtId="0" fontId="4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36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35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top"/>
    </xf>
    <xf numFmtId="0" fontId="8" fillId="0" borderId="0" xfId="0" applyFont="1" applyAlignment="1">
      <alignment horizontal="center"/>
    </xf>
  </cellXfs>
  <cellStyles count="25">
    <cellStyle name="Millares" xfId="1" builtinId="3"/>
    <cellStyle name="Millares 10" xfId="21" xr:uid="{00000000-0005-0000-0000-000001000000}"/>
    <cellStyle name="Millares 2" xfId="4" xr:uid="{00000000-0005-0000-0000-000002000000}"/>
    <cellStyle name="Millares 2 2" xfId="10" xr:uid="{00000000-0005-0000-0000-000003000000}"/>
    <cellStyle name="Millares 2 3" xfId="9" xr:uid="{00000000-0005-0000-0000-000004000000}"/>
    <cellStyle name="Millares 2 4" xfId="14" xr:uid="{00000000-0005-0000-0000-000005000000}"/>
    <cellStyle name="Millares 3" xfId="12" xr:uid="{00000000-0005-0000-0000-000006000000}"/>
    <cellStyle name="Millares 4" xfId="11" xr:uid="{00000000-0005-0000-0000-000007000000}"/>
    <cellStyle name="Millares 5" xfId="24" xr:uid="{00000000-0005-0000-0000-000008000000}"/>
    <cellStyle name="Moneda 2" xfId="13" xr:uid="{00000000-0005-0000-0000-000009000000}"/>
    <cellStyle name="Moneda 3" xfId="22" xr:uid="{00000000-0005-0000-0000-00000A000000}"/>
    <cellStyle name="Normal" xfId="0" builtinId="0"/>
    <cellStyle name="Normal 10" xfId="16" xr:uid="{00000000-0005-0000-0000-00000C000000}"/>
    <cellStyle name="Normal 11" xfId="19" xr:uid="{00000000-0005-0000-0000-00000D000000}"/>
    <cellStyle name="Normal 12 3" xfId="17" xr:uid="{00000000-0005-0000-0000-00000E000000}"/>
    <cellStyle name="Normal 17" xfId="20" xr:uid="{00000000-0005-0000-0000-00000F000000}"/>
    <cellStyle name="Normal 2" xfId="8" xr:uid="{00000000-0005-0000-0000-000010000000}"/>
    <cellStyle name="Normal 2 2" xfId="5" xr:uid="{00000000-0005-0000-0000-000011000000}"/>
    <cellStyle name="Normal 2 2 2" xfId="23" xr:uid="{00000000-0005-0000-0000-000012000000}"/>
    <cellStyle name="Normal 2 3" xfId="3" xr:uid="{00000000-0005-0000-0000-000013000000}"/>
    <cellStyle name="Normal 2 4" xfId="15" xr:uid="{00000000-0005-0000-0000-000014000000}"/>
    <cellStyle name="Normal 3" xfId="7" xr:uid="{00000000-0005-0000-0000-000015000000}"/>
    <cellStyle name="Normal 9" xfId="18" xr:uid="{00000000-0005-0000-0000-000016000000}"/>
    <cellStyle name="Porcentaje" xfId="2" builtinId="5"/>
    <cellStyle name="Porcentaje 2" xfId="6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6261" y="189139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152400</xdr:colOff>
      <xdr:row>75</xdr:row>
      <xdr:rowOff>38100</xdr:rowOff>
    </xdr:from>
    <xdr:to>
      <xdr:col>3</xdr:col>
      <xdr:colOff>987424</xdr:colOff>
      <xdr:row>79</xdr:row>
      <xdr:rowOff>28575</xdr:rowOff>
    </xdr:to>
    <xdr:pic>
      <xdr:nvPicPr>
        <xdr:cNvPr id="7" name="Picture 5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5525" y="11639550"/>
          <a:ext cx="835024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65315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381001</xdr:colOff>
      <xdr:row>46</xdr:row>
      <xdr:rowOff>142875</xdr:rowOff>
    </xdr:from>
    <xdr:to>
      <xdr:col>3</xdr:col>
      <xdr:colOff>1216025</xdr:colOff>
      <xdr:row>50</xdr:row>
      <xdr:rowOff>133350</xdr:rowOff>
    </xdr:to>
    <xdr:pic>
      <xdr:nvPicPr>
        <xdr:cNvPr id="6" name="Picture 5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1" y="10163175"/>
          <a:ext cx="835024" cy="7905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47625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73</xdr:row>
      <xdr:rowOff>76199</xdr:rowOff>
    </xdr:from>
    <xdr:to>
      <xdr:col>2</xdr:col>
      <xdr:colOff>1257299</xdr:colOff>
      <xdr:row>77</xdr:row>
      <xdr:rowOff>200024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8658224"/>
          <a:ext cx="1038224" cy="9239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5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704850"/>
          <a:ext cx="1866899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905625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4" name="Picture 5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623431</xdr:colOff>
      <xdr:row>0</xdr:row>
      <xdr:rowOff>0</xdr:rowOff>
    </xdr:from>
    <xdr:to>
      <xdr:col>6</xdr:col>
      <xdr:colOff>595778</xdr:colOff>
      <xdr:row>2</xdr:row>
      <xdr:rowOff>145354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4006" y="0"/>
          <a:ext cx="2934622" cy="5263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1048573"/>
  <sheetViews>
    <sheetView tabSelected="1" topLeftCell="A66" workbookViewId="0">
      <selection activeCell="F74" sqref="F74"/>
    </sheetView>
  </sheetViews>
  <sheetFormatPr baseColWidth="10" defaultColWidth="11.42578125" defaultRowHeight="15.75" x14ac:dyDescent="0.25"/>
  <cols>
    <col min="1" max="1" width="42.42578125" style="8" customWidth="1"/>
    <col min="2" max="2" width="20.85546875" style="8" customWidth="1"/>
    <col min="3" max="3" width="26" style="12" customWidth="1"/>
    <col min="4" max="4" width="17.5703125" style="78" bestFit="1" customWidth="1"/>
    <col min="5" max="5" width="17.42578125" style="81" bestFit="1" customWidth="1"/>
    <col min="6" max="9" width="11.42578125" style="78"/>
    <col min="10" max="10" width="17.42578125" style="78" bestFit="1" customWidth="1"/>
    <col min="11" max="24" width="11.42578125" style="78"/>
    <col min="25" max="16384" width="11.42578125" style="8"/>
  </cols>
  <sheetData>
    <row r="3" spans="1:11" x14ac:dyDescent="0.25">
      <c r="A3" s="69"/>
      <c r="B3" s="70"/>
      <c r="C3" s="69"/>
      <c r="D3" s="190"/>
      <c r="K3" s="198"/>
    </row>
    <row r="4" spans="1:11" x14ac:dyDescent="0.25">
      <c r="A4" s="69"/>
      <c r="B4" s="70"/>
      <c r="C4" s="69"/>
      <c r="D4" s="190"/>
    </row>
    <row r="5" spans="1:11" x14ac:dyDescent="0.25">
      <c r="A5" s="69"/>
      <c r="B5" s="70"/>
      <c r="C5" s="69"/>
      <c r="D5" s="190"/>
      <c r="J5" s="81"/>
    </row>
    <row r="6" spans="1:11" ht="19.5" x14ac:dyDescent="0.25">
      <c r="A6" s="69"/>
      <c r="B6" s="73" t="s">
        <v>158</v>
      </c>
      <c r="C6" s="75"/>
      <c r="D6" s="190"/>
      <c r="J6" s="81"/>
    </row>
    <row r="7" spans="1:11" ht="19.5" x14ac:dyDescent="0.25">
      <c r="A7" s="69"/>
      <c r="B7" s="99" t="s">
        <v>164</v>
      </c>
      <c r="C7" s="76"/>
      <c r="D7" s="190"/>
      <c r="J7" s="81"/>
    </row>
    <row r="8" spans="1:11" ht="18" x14ac:dyDescent="0.25">
      <c r="A8" s="69"/>
      <c r="B8" s="74" t="s">
        <v>159</v>
      </c>
      <c r="C8" s="77"/>
      <c r="D8" s="190"/>
    </row>
    <row r="9" spans="1:11" ht="18" x14ac:dyDescent="0.25">
      <c r="A9" s="69"/>
      <c r="B9" s="74" t="s">
        <v>173</v>
      </c>
      <c r="C9" s="77"/>
      <c r="D9" s="190"/>
      <c r="F9" s="82"/>
    </row>
    <row r="10" spans="1:11" x14ac:dyDescent="0.25">
      <c r="A10" s="69"/>
      <c r="B10" s="71" t="s">
        <v>160</v>
      </c>
      <c r="C10" s="70"/>
      <c r="D10" s="190"/>
    </row>
    <row r="11" spans="1:11" x14ac:dyDescent="0.25">
      <c r="A11" s="69"/>
      <c r="B11" s="71"/>
      <c r="C11" s="70"/>
      <c r="D11" s="190"/>
    </row>
    <row r="12" spans="1:11" x14ac:dyDescent="0.25">
      <c r="A12" s="69"/>
      <c r="B12" s="71"/>
      <c r="C12" s="70"/>
      <c r="D12" s="190"/>
    </row>
    <row r="13" spans="1:11" x14ac:dyDescent="0.25">
      <c r="A13" s="69"/>
      <c r="B13" s="70"/>
      <c r="C13" s="72"/>
      <c r="D13" s="190"/>
    </row>
    <row r="14" spans="1:11" x14ac:dyDescent="0.25">
      <c r="A14" s="4" t="s">
        <v>0</v>
      </c>
      <c r="B14" s="1"/>
    </row>
    <row r="15" spans="1:11" x14ac:dyDescent="0.25">
      <c r="A15" s="4" t="s">
        <v>1</v>
      </c>
      <c r="B15" s="1"/>
    </row>
    <row r="16" spans="1:11" x14ac:dyDescent="0.25">
      <c r="A16" s="19" t="s">
        <v>20</v>
      </c>
      <c r="C16" s="42">
        <v>377000829.91000003</v>
      </c>
    </row>
    <row r="17" spans="1:4" ht="15.75" hidden="1" customHeight="1" x14ac:dyDescent="0.25">
      <c r="A17" s="19" t="s">
        <v>21</v>
      </c>
      <c r="C17" s="43">
        <v>0</v>
      </c>
    </row>
    <row r="18" spans="1:4" ht="31.5" hidden="1" x14ac:dyDescent="0.25">
      <c r="A18" s="19" t="s">
        <v>22</v>
      </c>
      <c r="C18" s="43">
        <v>0</v>
      </c>
    </row>
    <row r="19" spans="1:4" x14ac:dyDescent="0.25">
      <c r="A19" s="19" t="s">
        <v>148</v>
      </c>
      <c r="C19" s="42">
        <v>179076397.54999998</v>
      </c>
    </row>
    <row r="20" spans="1:4" x14ac:dyDescent="0.25">
      <c r="A20" s="19" t="s">
        <v>149</v>
      </c>
      <c r="C20" s="42">
        <v>165421244.76066798</v>
      </c>
    </row>
    <row r="21" spans="1:4" x14ac:dyDescent="0.25">
      <c r="A21" s="19" t="s">
        <v>147</v>
      </c>
      <c r="C21" s="116">
        <v>296274.03000000009</v>
      </c>
    </row>
    <row r="22" spans="1:4" hidden="1" x14ac:dyDescent="0.25">
      <c r="A22" s="19" t="s">
        <v>150</v>
      </c>
      <c r="C22" s="45">
        <v>0</v>
      </c>
    </row>
    <row r="23" spans="1:4" x14ac:dyDescent="0.25">
      <c r="A23" s="4" t="s">
        <v>2</v>
      </c>
      <c r="C23" s="46">
        <f>SUM(C16:C22)</f>
        <v>721794746.25066805</v>
      </c>
    </row>
    <row r="24" spans="1:4" ht="6.75" hidden="1" customHeight="1" x14ac:dyDescent="0.25">
      <c r="A24" s="4"/>
      <c r="C24" s="18"/>
    </row>
    <row r="25" spans="1:4" x14ac:dyDescent="0.25">
      <c r="A25" s="4" t="s">
        <v>3</v>
      </c>
      <c r="C25" s="5"/>
    </row>
    <row r="26" spans="1:4" hidden="1" x14ac:dyDescent="0.25">
      <c r="A26" s="19" t="s">
        <v>4</v>
      </c>
      <c r="C26" s="6">
        <v>0</v>
      </c>
    </row>
    <row r="27" spans="1:4" hidden="1" x14ac:dyDescent="0.25">
      <c r="A27" s="19" t="s">
        <v>5</v>
      </c>
      <c r="C27" s="6">
        <v>0</v>
      </c>
    </row>
    <row r="28" spans="1:4" hidden="1" x14ac:dyDescent="0.25">
      <c r="A28" s="19" t="s">
        <v>23</v>
      </c>
      <c r="C28" s="6">
        <v>0</v>
      </c>
    </row>
    <row r="29" spans="1:4" hidden="1" x14ac:dyDescent="0.25">
      <c r="A29" s="19" t="s">
        <v>142</v>
      </c>
      <c r="C29" s="6">
        <v>0</v>
      </c>
    </row>
    <row r="30" spans="1:4" x14ac:dyDescent="0.25">
      <c r="A30" s="19" t="s">
        <v>151</v>
      </c>
      <c r="C30" s="43">
        <v>146658652.99000001</v>
      </c>
      <c r="D30" s="82"/>
    </row>
    <row r="31" spans="1:4" x14ac:dyDescent="0.25">
      <c r="A31" s="19" t="s">
        <v>143</v>
      </c>
      <c r="C31" s="66"/>
    </row>
    <row r="32" spans="1:4" hidden="1" x14ac:dyDescent="0.25">
      <c r="A32" s="19" t="s">
        <v>6</v>
      </c>
      <c r="C32" s="25">
        <v>0</v>
      </c>
    </row>
    <row r="33" spans="1:3" x14ac:dyDescent="0.25">
      <c r="A33" s="4" t="s">
        <v>7</v>
      </c>
      <c r="C33" s="46">
        <f>+C30</f>
        <v>146658652.99000001</v>
      </c>
    </row>
    <row r="34" spans="1:3" x14ac:dyDescent="0.25">
      <c r="A34" s="4"/>
      <c r="C34" s="18"/>
    </row>
    <row r="35" spans="1:3" ht="16.5" thickBot="1" x14ac:dyDescent="0.3">
      <c r="A35" s="4" t="s">
        <v>8</v>
      </c>
      <c r="C35" s="47">
        <f>+C23+C33</f>
        <v>868453399.24066806</v>
      </c>
    </row>
    <row r="36" spans="1:3" ht="16.5" thickTop="1" x14ac:dyDescent="0.25">
      <c r="A36" s="201" t="s">
        <v>119</v>
      </c>
      <c r="C36" s="1"/>
    </row>
    <row r="37" spans="1:3" x14ac:dyDescent="0.25">
      <c r="A37" s="201"/>
      <c r="C37" s="20"/>
    </row>
    <row r="38" spans="1:3" hidden="1" x14ac:dyDescent="0.25">
      <c r="A38" s="19" t="s">
        <v>9</v>
      </c>
      <c r="C38" s="6">
        <v>0</v>
      </c>
    </row>
    <row r="39" spans="1:3" ht="15" hidden="1" customHeight="1" x14ac:dyDescent="0.25">
      <c r="A39" s="19" t="s">
        <v>154</v>
      </c>
      <c r="C39" s="43">
        <f>+'[1]Cuentas Por Pagar'!C15</f>
        <v>0</v>
      </c>
    </row>
    <row r="40" spans="1:3" ht="15" hidden="1" customHeight="1" x14ac:dyDescent="0.25">
      <c r="A40" s="19" t="s">
        <v>24</v>
      </c>
      <c r="C40" s="43">
        <v>0</v>
      </c>
    </row>
    <row r="41" spans="1:3" ht="15" hidden="1" customHeight="1" x14ac:dyDescent="0.25">
      <c r="A41" s="19" t="s">
        <v>25</v>
      </c>
      <c r="C41" s="43">
        <v>0</v>
      </c>
    </row>
    <row r="42" spans="1:3" ht="15" hidden="1" customHeight="1" x14ac:dyDescent="0.25">
      <c r="A42" s="19" t="s">
        <v>26</v>
      </c>
      <c r="C42" s="43">
        <v>0</v>
      </c>
    </row>
    <row r="43" spans="1:3" ht="15" customHeight="1" x14ac:dyDescent="0.25">
      <c r="A43" s="19" t="s">
        <v>27</v>
      </c>
      <c r="C43" s="83">
        <v>32373294.210000001</v>
      </c>
    </row>
    <row r="44" spans="1:3" ht="15" hidden="1" customHeight="1" x14ac:dyDescent="0.25">
      <c r="A44" s="19" t="s">
        <v>28</v>
      </c>
      <c r="C44" s="43">
        <v>0</v>
      </c>
    </row>
    <row r="45" spans="1:3" ht="15" hidden="1" customHeight="1" x14ac:dyDescent="0.25">
      <c r="A45" s="19" t="s">
        <v>29</v>
      </c>
      <c r="C45" s="43">
        <v>0</v>
      </c>
    </row>
    <row r="46" spans="1:3" ht="15" hidden="1" customHeight="1" x14ac:dyDescent="0.25">
      <c r="A46" s="19" t="s">
        <v>10</v>
      </c>
      <c r="C46" s="45">
        <v>0</v>
      </c>
    </row>
    <row r="47" spans="1:3" ht="15" customHeight="1" x14ac:dyDescent="0.25">
      <c r="A47" s="4" t="s">
        <v>11</v>
      </c>
      <c r="C47" s="46">
        <f>SUM(C38:C46)</f>
        <v>32373294.210000001</v>
      </c>
    </row>
    <row r="48" spans="1:3" ht="18" customHeight="1" x14ac:dyDescent="0.25">
      <c r="A48" s="4"/>
      <c r="C48" s="18"/>
    </row>
    <row r="49" spans="1:7" x14ac:dyDescent="0.25">
      <c r="A49" s="4" t="s">
        <v>12</v>
      </c>
      <c r="C49" s="1"/>
    </row>
    <row r="50" spans="1:7" x14ac:dyDescent="0.25">
      <c r="A50" s="19" t="s">
        <v>13</v>
      </c>
      <c r="C50" s="66">
        <v>5327210.5199999996</v>
      </c>
    </row>
    <row r="51" spans="1:7" hidden="1" x14ac:dyDescent="0.25">
      <c r="A51" s="19" t="s">
        <v>14</v>
      </c>
      <c r="C51" s="6">
        <v>0</v>
      </c>
    </row>
    <row r="52" spans="1:7" hidden="1" x14ac:dyDescent="0.25">
      <c r="A52" s="19" t="s">
        <v>30</v>
      </c>
      <c r="C52" s="6">
        <v>0</v>
      </c>
    </row>
    <row r="53" spans="1:7" hidden="1" x14ac:dyDescent="0.25">
      <c r="A53" s="19" t="s">
        <v>31</v>
      </c>
      <c r="C53" s="66"/>
    </row>
    <row r="54" spans="1:7" ht="31.5" hidden="1" x14ac:dyDescent="0.25">
      <c r="A54" s="19" t="s">
        <v>32</v>
      </c>
      <c r="C54" s="6">
        <v>0</v>
      </c>
    </row>
    <row r="55" spans="1:7" hidden="1" x14ac:dyDescent="0.25">
      <c r="A55" s="19" t="s">
        <v>33</v>
      </c>
      <c r="C55" s="25">
        <v>0</v>
      </c>
    </row>
    <row r="56" spans="1:7" x14ac:dyDescent="0.25">
      <c r="A56" s="4" t="s">
        <v>15</v>
      </c>
      <c r="C56" s="67">
        <f>SUM(C50:C55)</f>
        <v>5327210.5199999996</v>
      </c>
    </row>
    <row r="57" spans="1:7" ht="10.5" customHeight="1" x14ac:dyDescent="0.25">
      <c r="A57" s="4"/>
      <c r="C57" s="18"/>
    </row>
    <row r="58" spans="1:7" x14ac:dyDescent="0.25">
      <c r="A58" s="4" t="s">
        <v>16</v>
      </c>
      <c r="C58" s="57">
        <f>+C47+C56</f>
        <v>37700504.730000004</v>
      </c>
      <c r="D58" s="81"/>
    </row>
    <row r="59" spans="1:7" ht="9" customHeight="1" x14ac:dyDescent="0.25">
      <c r="A59" s="4"/>
      <c r="C59" s="18"/>
      <c r="D59" s="184"/>
      <c r="E59" s="184"/>
      <c r="F59" s="143"/>
      <c r="G59" s="143"/>
    </row>
    <row r="60" spans="1:7" x14ac:dyDescent="0.25">
      <c r="A60" s="4" t="s">
        <v>155</v>
      </c>
      <c r="C60" s="1"/>
      <c r="D60" s="184"/>
      <c r="E60" s="184"/>
      <c r="F60" s="143"/>
      <c r="G60" s="143"/>
    </row>
    <row r="61" spans="1:7" ht="12.75" customHeight="1" x14ac:dyDescent="0.25">
      <c r="A61" s="19" t="s">
        <v>17</v>
      </c>
      <c r="C61" s="43">
        <f>+'[1]Cambio de Patrimonio'!B17</f>
        <v>412502736.45999998</v>
      </c>
      <c r="D61" s="184"/>
      <c r="E61" s="184"/>
      <c r="F61" s="143"/>
      <c r="G61" s="143"/>
    </row>
    <row r="62" spans="1:7" ht="12.75" customHeight="1" x14ac:dyDescent="0.25">
      <c r="A62" s="19" t="s">
        <v>18</v>
      </c>
      <c r="C62" s="6">
        <v>0</v>
      </c>
      <c r="D62" s="184"/>
      <c r="E62" s="184"/>
      <c r="F62" s="143"/>
      <c r="G62" s="143"/>
    </row>
    <row r="63" spans="1:7" x14ac:dyDescent="0.25">
      <c r="A63" s="19" t="s">
        <v>50</v>
      </c>
      <c r="C63" s="41">
        <f>+'Estado de Rend. Fianac. Mensual'!B35</f>
        <v>40808707.270000011</v>
      </c>
      <c r="D63" s="184"/>
      <c r="E63" s="184"/>
      <c r="F63" s="143"/>
      <c r="G63" s="143"/>
    </row>
    <row r="64" spans="1:7" x14ac:dyDescent="0.25">
      <c r="A64" s="19" t="s">
        <v>116</v>
      </c>
      <c r="C64" s="43">
        <f>335620996.35+'Estado de Rend. Fianac. Mensual'!F35</f>
        <v>377441450.78000003</v>
      </c>
      <c r="D64" s="184"/>
      <c r="E64" s="184"/>
      <c r="F64" s="143"/>
      <c r="G64" s="143"/>
    </row>
    <row r="65" spans="1:24" ht="15.75" hidden="1" customHeight="1" x14ac:dyDescent="0.25">
      <c r="A65" s="19" t="s">
        <v>19</v>
      </c>
      <c r="C65" s="25">
        <v>0</v>
      </c>
      <c r="D65" s="184"/>
      <c r="E65" s="184"/>
      <c r="F65" s="143"/>
      <c r="G65" s="143"/>
    </row>
    <row r="66" spans="1:24" s="22" customFormat="1" x14ac:dyDescent="0.25">
      <c r="A66" s="85" t="s">
        <v>118</v>
      </c>
      <c r="C66" s="89">
        <f>SUM(C61:C65)</f>
        <v>830752894.50999999</v>
      </c>
      <c r="D66" s="184"/>
      <c r="E66" s="189"/>
      <c r="F66" s="144"/>
      <c r="G66" s="144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</row>
    <row r="67" spans="1:24" ht="32.25" thickBot="1" x14ac:dyDescent="0.3">
      <c r="A67" s="4" t="s">
        <v>120</v>
      </c>
      <c r="C67" s="112">
        <f>SUM(C58+C66)</f>
        <v>868453399.24000001</v>
      </c>
      <c r="D67" s="81"/>
    </row>
    <row r="68" spans="1:24" ht="16.5" thickTop="1" x14ac:dyDescent="0.25">
      <c r="B68" s="56"/>
      <c r="C68" s="81"/>
      <c r="D68" s="81"/>
    </row>
    <row r="69" spans="1:24" ht="33" customHeight="1" x14ac:dyDescent="0.25">
      <c r="C69" s="81"/>
      <c r="D69" s="81"/>
    </row>
    <row r="70" spans="1:24" x14ac:dyDescent="0.25">
      <c r="B70"/>
      <c r="C70" s="81"/>
      <c r="D70" s="81"/>
    </row>
    <row r="71" spans="1:24" x14ac:dyDescent="0.25">
      <c r="A71" s="65" t="s">
        <v>152</v>
      </c>
      <c r="C71" s="62" t="s">
        <v>179</v>
      </c>
      <c r="D71" s="81"/>
    </row>
    <row r="72" spans="1:24" x14ac:dyDescent="0.25">
      <c r="A72" s="86" t="s">
        <v>153</v>
      </c>
      <c r="C72" s="188" t="s">
        <v>178</v>
      </c>
    </row>
    <row r="73" spans="1:24" x14ac:dyDescent="0.25">
      <c r="C73" s="179"/>
    </row>
    <row r="74" spans="1:24" x14ac:dyDescent="0.25">
      <c r="C74" s="81"/>
    </row>
    <row r="75" spans="1:24" x14ac:dyDescent="0.25">
      <c r="C75" s="81"/>
    </row>
    <row r="76" spans="1:24" x14ac:dyDescent="0.25">
      <c r="C76" s="81"/>
    </row>
    <row r="77" spans="1:24" x14ac:dyDescent="0.25">
      <c r="C77" s="81"/>
    </row>
    <row r="78" spans="1:24" x14ac:dyDescent="0.25">
      <c r="C78" s="81"/>
    </row>
    <row r="79" spans="1:24" x14ac:dyDescent="0.25">
      <c r="C79" s="81"/>
    </row>
    <row r="1048573" spans="5:5" x14ac:dyDescent="0.25">
      <c r="E1048573" s="81">
        <f>SUM(E14:E1048572)</f>
        <v>0</v>
      </c>
    </row>
  </sheetData>
  <mergeCells count="1">
    <mergeCell ref="A36:A37"/>
  </mergeCells>
  <pageMargins left="0.70866141732283472" right="0.70866141732283472" top="1.7361023622047247" bottom="0.74803149606299213" header="0.31496062992125984" footer="0.31496062992125984"/>
  <pageSetup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0"/>
  <sheetViews>
    <sheetView topLeftCell="A19" workbookViewId="0">
      <selection activeCell="C33" sqref="C33"/>
    </sheetView>
  </sheetViews>
  <sheetFormatPr baseColWidth="10" defaultColWidth="11.42578125" defaultRowHeight="15.75" x14ac:dyDescent="0.25"/>
  <cols>
    <col min="1" max="1" width="43.85546875" style="8" customWidth="1"/>
    <col min="2" max="2" width="22" style="8" bestFit="1" customWidth="1"/>
    <col min="3" max="4" width="18.7109375" style="110" customWidth="1"/>
    <col min="5" max="5" width="62.85546875" style="78" bestFit="1" customWidth="1"/>
    <col min="6" max="6" width="17.7109375" style="8" bestFit="1" customWidth="1"/>
    <col min="7" max="16384" width="11.42578125" style="8"/>
  </cols>
  <sheetData>
    <row r="1" spans="1:6" x14ac:dyDescent="0.25">
      <c r="A1" s="69"/>
      <c r="B1" s="155"/>
      <c r="C1" s="150"/>
      <c r="D1" s="150"/>
    </row>
    <row r="2" spans="1:6" x14ac:dyDescent="0.25">
      <c r="A2" s="69"/>
      <c r="B2" s="155"/>
      <c r="C2" s="150"/>
      <c r="D2" s="150"/>
    </row>
    <row r="3" spans="1:6" x14ac:dyDescent="0.25">
      <c r="A3" s="69"/>
      <c r="B3" s="155"/>
      <c r="C3" s="150"/>
      <c r="D3" s="150"/>
    </row>
    <row r="4" spans="1:6" ht="19.5" x14ac:dyDescent="0.25">
      <c r="A4" s="69"/>
      <c r="B4" s="156" t="s">
        <v>158</v>
      </c>
      <c r="C4" s="151"/>
      <c r="D4" s="151"/>
    </row>
    <row r="5" spans="1:6" ht="19.5" x14ac:dyDescent="0.25">
      <c r="A5" s="69"/>
      <c r="B5" s="157" t="s">
        <v>165</v>
      </c>
      <c r="C5" s="151"/>
      <c r="D5" s="151"/>
    </row>
    <row r="6" spans="1:6" ht="18.75" x14ac:dyDescent="0.25">
      <c r="B6" s="158"/>
      <c r="C6" s="152"/>
      <c r="D6" s="152"/>
    </row>
    <row r="7" spans="1:6" x14ac:dyDescent="0.25">
      <c r="A7" s="69"/>
      <c r="B7" s="159"/>
      <c r="C7" s="153"/>
      <c r="D7" s="153"/>
    </row>
    <row r="8" spans="1:6" ht="18" x14ac:dyDescent="0.25">
      <c r="A8" s="69"/>
      <c r="B8" s="160" t="s">
        <v>34</v>
      </c>
      <c r="C8" s="154"/>
      <c r="D8" s="154"/>
    </row>
    <row r="9" spans="1:6" ht="18" x14ac:dyDescent="0.25">
      <c r="A9" s="87"/>
      <c r="B9" s="161" t="s">
        <v>174</v>
      </c>
      <c r="C9" s="154"/>
      <c r="D9" s="154"/>
    </row>
    <row r="10" spans="1:6" x14ac:dyDescent="0.25">
      <c r="A10" s="87"/>
      <c r="B10" s="162" t="s">
        <v>160</v>
      </c>
      <c r="C10" s="182"/>
      <c r="D10" s="182"/>
    </row>
    <row r="11" spans="1:6" x14ac:dyDescent="0.25">
      <c r="A11" s="87"/>
      <c r="B11" s="163"/>
      <c r="C11" s="183"/>
      <c r="D11" s="183"/>
    </row>
    <row r="12" spans="1:6" x14ac:dyDescent="0.25">
      <c r="A12" s="202"/>
      <c r="B12" s="202"/>
      <c r="C12" s="184"/>
      <c r="D12" s="184"/>
    </row>
    <row r="13" spans="1:6" x14ac:dyDescent="0.25">
      <c r="B13" s="164"/>
      <c r="D13" s="184"/>
      <c r="F13" s="191" t="s">
        <v>177</v>
      </c>
    </row>
    <row r="14" spans="1:6" ht="15.75" customHeight="1" x14ac:dyDescent="0.25">
      <c r="A14" s="10" t="s">
        <v>157</v>
      </c>
      <c r="D14" s="184"/>
      <c r="E14" s="10" t="s">
        <v>157</v>
      </c>
    </row>
    <row r="15" spans="1:6" ht="15.75" customHeight="1" x14ac:dyDescent="0.25">
      <c r="A15" s="11" t="s">
        <v>35</v>
      </c>
      <c r="B15" s="165">
        <v>0</v>
      </c>
      <c r="D15" s="184"/>
      <c r="E15" s="11" t="s">
        <v>35</v>
      </c>
      <c r="F15" s="165">
        <v>0</v>
      </c>
    </row>
    <row r="16" spans="1:6" ht="15.75" customHeight="1" x14ac:dyDescent="0.25">
      <c r="A16" s="11" t="s">
        <v>36</v>
      </c>
      <c r="B16" s="166">
        <v>53895025.240000002</v>
      </c>
      <c r="C16" s="111" t="e">
        <f>+#REF!</f>
        <v>#REF!</v>
      </c>
      <c r="D16" s="189"/>
      <c r="E16" s="11" t="s">
        <v>36</v>
      </c>
      <c r="F16" s="166">
        <v>53902358.310000002</v>
      </c>
    </row>
    <row r="17" spans="1:6" x14ac:dyDescent="0.25">
      <c r="A17" s="11" t="s">
        <v>37</v>
      </c>
      <c r="B17" s="166">
        <v>58329223.020000003</v>
      </c>
      <c r="C17" s="111" t="e">
        <f>+#REF!</f>
        <v>#REF!</v>
      </c>
      <c r="D17" s="189"/>
      <c r="E17" s="11" t="s">
        <v>37</v>
      </c>
      <c r="F17" s="166">
        <v>58253337.450000003</v>
      </c>
    </row>
    <row r="18" spans="1:6" x14ac:dyDescent="0.25">
      <c r="A18" s="11" t="s">
        <v>38</v>
      </c>
      <c r="B18" s="166">
        <v>1927889.9</v>
      </c>
      <c r="C18" s="111" t="e">
        <f>+#REF!</f>
        <v>#REF!</v>
      </c>
      <c r="D18" s="189"/>
      <c r="E18" s="11" t="s">
        <v>38</v>
      </c>
      <c r="F18" s="166">
        <v>1780764.1400000001</v>
      </c>
    </row>
    <row r="19" spans="1:6" x14ac:dyDescent="0.25">
      <c r="A19" s="10" t="s">
        <v>39</v>
      </c>
      <c r="B19" s="167">
        <f>SUM(B15:B18)</f>
        <v>114152138.16000001</v>
      </c>
      <c r="C19" s="111"/>
      <c r="D19" s="189"/>
      <c r="E19" s="10" t="s">
        <v>39</v>
      </c>
      <c r="F19" s="167">
        <v>113936459.90000001</v>
      </c>
    </row>
    <row r="20" spans="1:6" x14ac:dyDescent="0.25">
      <c r="A20" s="13"/>
      <c r="B20" s="147"/>
      <c r="C20" s="111"/>
      <c r="D20" s="189"/>
      <c r="E20" s="13"/>
      <c r="F20" s="147"/>
    </row>
    <row r="21" spans="1:6" x14ac:dyDescent="0.25">
      <c r="A21" s="9" t="s">
        <v>156</v>
      </c>
      <c r="C21" s="111"/>
      <c r="D21" s="189"/>
      <c r="E21" s="9" t="s">
        <v>156</v>
      </c>
    </row>
    <row r="22" spans="1:6" ht="15.75" customHeight="1" x14ac:dyDescent="0.25">
      <c r="A22" s="11" t="s">
        <v>40</v>
      </c>
      <c r="B22" s="168">
        <v>55917473.07</v>
      </c>
      <c r="C22" s="111" t="e">
        <f>+#REF!</f>
        <v>#REF!</v>
      </c>
      <c r="D22" s="189"/>
      <c r="E22" s="11" t="s">
        <v>40</v>
      </c>
      <c r="F22" s="168">
        <v>56430029.600000001</v>
      </c>
    </row>
    <row r="23" spans="1:6" x14ac:dyDescent="0.25">
      <c r="A23" s="11" t="s">
        <v>41</v>
      </c>
      <c r="C23" s="111"/>
      <c r="D23" s="189"/>
      <c r="E23" s="11" t="s">
        <v>41</v>
      </c>
    </row>
    <row r="24" spans="1:6" ht="16.5" customHeight="1" x14ac:dyDescent="0.25">
      <c r="A24" s="11" t="s">
        <v>42</v>
      </c>
      <c r="B24" s="168">
        <v>10750881.850000001</v>
      </c>
      <c r="C24" s="81"/>
      <c r="D24" s="189"/>
      <c r="E24" s="11" t="s">
        <v>42</v>
      </c>
      <c r="F24" s="168">
        <v>9727220.3100000005</v>
      </c>
    </row>
    <row r="25" spans="1:6" x14ac:dyDescent="0.25">
      <c r="A25" s="11" t="s">
        <v>43</v>
      </c>
      <c r="B25" s="168">
        <v>1825658.71</v>
      </c>
      <c r="C25" s="111" t="e">
        <f>+#REF!+#REF!</f>
        <v>#REF!</v>
      </c>
      <c r="D25" s="189"/>
      <c r="E25" s="11" t="s">
        <v>43</v>
      </c>
      <c r="F25" s="168">
        <v>1823638.51</v>
      </c>
    </row>
    <row r="26" spans="1:6" x14ac:dyDescent="0.25">
      <c r="A26" s="11" t="s">
        <v>44</v>
      </c>
      <c r="B26" s="168">
        <v>0</v>
      </c>
      <c r="C26" s="111">
        <f>+B26+'Estado de Situación Mesual'!C30</f>
        <v>146658652.99000001</v>
      </c>
      <c r="D26" s="189"/>
      <c r="E26" s="11" t="s">
        <v>44</v>
      </c>
      <c r="F26" s="168">
        <v>0</v>
      </c>
    </row>
    <row r="27" spans="1:6" x14ac:dyDescent="0.25">
      <c r="A27" s="11" t="s">
        <v>45</v>
      </c>
      <c r="B27" s="166">
        <v>4848964.580000001</v>
      </c>
      <c r="C27" s="111" t="e">
        <f>+#REF!</f>
        <v>#REF!</v>
      </c>
      <c r="D27" s="189"/>
      <c r="E27" s="11" t="s">
        <v>45</v>
      </c>
      <c r="F27" s="166">
        <v>4134592.0599999996</v>
      </c>
    </row>
    <row r="28" spans="1:6" x14ac:dyDescent="0.25">
      <c r="A28" s="11" t="s">
        <v>46</v>
      </c>
      <c r="B28" s="166">
        <v>452.68</v>
      </c>
      <c r="C28" s="111"/>
      <c r="D28" s="189"/>
      <c r="E28" s="11" t="s">
        <v>46</v>
      </c>
      <c r="F28" s="166">
        <v>524.99</v>
      </c>
    </row>
    <row r="29" spans="1:6" x14ac:dyDescent="0.25">
      <c r="A29" s="10" t="s">
        <v>47</v>
      </c>
      <c r="B29" s="169">
        <f>SUM(B22:B28)</f>
        <v>73343430.890000001</v>
      </c>
      <c r="C29" s="111" t="e">
        <f>SUM(C22:C28)</f>
        <v>#REF!</v>
      </c>
      <c r="D29" s="189"/>
      <c r="E29" s="10" t="s">
        <v>47</v>
      </c>
      <c r="F29" s="169">
        <v>72116005.469999999</v>
      </c>
    </row>
    <row r="30" spans="1:6" x14ac:dyDescent="0.25">
      <c r="A30" s="13"/>
      <c r="B30" s="147"/>
      <c r="C30" s="111"/>
      <c r="D30" s="189"/>
      <c r="E30" s="13"/>
      <c r="F30" s="147"/>
    </row>
    <row r="31" spans="1:6" x14ac:dyDescent="0.25">
      <c r="A31" s="11" t="s">
        <v>48</v>
      </c>
      <c r="B31" s="165" t="s">
        <v>115</v>
      </c>
      <c r="C31" s="111"/>
      <c r="D31" s="189"/>
      <c r="E31" s="11" t="s">
        <v>48</v>
      </c>
      <c r="F31" s="165" t="s">
        <v>115</v>
      </c>
    </row>
    <row r="32" spans="1:6" x14ac:dyDescent="0.25">
      <c r="A32" s="13"/>
      <c r="C32" s="111"/>
      <c r="D32" s="189"/>
      <c r="E32" s="13"/>
    </row>
    <row r="33" spans="1:6" x14ac:dyDescent="0.25">
      <c r="A33" s="11" t="s">
        <v>49</v>
      </c>
      <c r="B33" s="165">
        <v>0</v>
      </c>
      <c r="C33" s="111" t="e">
        <f>+#REF!</f>
        <v>#REF!</v>
      </c>
      <c r="D33" s="189"/>
      <c r="E33" s="11" t="s">
        <v>49</v>
      </c>
      <c r="F33" s="165">
        <v>0</v>
      </c>
    </row>
    <row r="34" spans="1:6" x14ac:dyDescent="0.25">
      <c r="A34" s="13"/>
      <c r="C34" s="111"/>
      <c r="D34" s="111"/>
      <c r="E34" s="13"/>
    </row>
    <row r="35" spans="1:6" x14ac:dyDescent="0.25">
      <c r="A35" s="10" t="s">
        <v>50</v>
      </c>
      <c r="B35" s="170">
        <f>+B19-B29</f>
        <v>40808707.270000011</v>
      </c>
      <c r="C35" s="111">
        <f>SUM(B35)</f>
        <v>40808707.270000011</v>
      </c>
      <c r="D35" s="111"/>
      <c r="E35" s="10" t="s">
        <v>50</v>
      </c>
      <c r="F35" s="170">
        <v>41820454.430000007</v>
      </c>
    </row>
    <row r="36" spans="1:6" x14ac:dyDescent="0.25">
      <c r="A36" s="13"/>
      <c r="B36" s="147"/>
      <c r="C36" s="111"/>
      <c r="D36" s="111"/>
      <c r="E36" s="13"/>
      <c r="F36" s="147"/>
    </row>
    <row r="37" spans="1:6" x14ac:dyDescent="0.25">
      <c r="A37" s="14" t="s">
        <v>51</v>
      </c>
      <c r="C37" s="111"/>
      <c r="D37" s="111"/>
      <c r="E37" s="14" t="s">
        <v>51</v>
      </c>
    </row>
    <row r="38" spans="1:6" x14ac:dyDescent="0.25">
      <c r="A38" s="11" t="s">
        <v>52</v>
      </c>
      <c r="B38" s="165">
        <v>0</v>
      </c>
      <c r="C38" s="111"/>
      <c r="D38" s="111"/>
      <c r="E38" s="11" t="s">
        <v>52</v>
      </c>
      <c r="F38" s="165">
        <v>0</v>
      </c>
    </row>
    <row r="39" spans="1:6" x14ac:dyDescent="0.25">
      <c r="A39" s="11" t="s">
        <v>19</v>
      </c>
      <c r="B39" s="165">
        <v>0</v>
      </c>
      <c r="C39" s="111"/>
      <c r="D39" s="111"/>
      <c r="E39" s="11" t="s">
        <v>19</v>
      </c>
      <c r="F39" s="165">
        <v>0</v>
      </c>
    </row>
    <row r="40" spans="1:6" ht="16.5" thickBot="1" x14ac:dyDescent="0.3">
      <c r="A40" s="15"/>
      <c r="B40" s="171">
        <v>0</v>
      </c>
      <c r="C40" s="111"/>
      <c r="D40" s="111"/>
      <c r="E40" s="15"/>
      <c r="F40" s="171">
        <v>0</v>
      </c>
    </row>
    <row r="41" spans="1:6" ht="16.5" thickTop="1" x14ac:dyDescent="0.25">
      <c r="A41" s="13"/>
      <c r="C41" s="111"/>
      <c r="D41" s="111"/>
      <c r="E41" s="13"/>
    </row>
    <row r="42" spans="1:6" x14ac:dyDescent="0.25">
      <c r="A42" s="16"/>
      <c r="C42" s="111"/>
      <c r="D42" s="111"/>
    </row>
    <row r="43" spans="1:6" x14ac:dyDescent="0.25">
      <c r="C43" s="111"/>
      <c r="D43" s="111"/>
    </row>
    <row r="44" spans="1:6" x14ac:dyDescent="0.25">
      <c r="B44" s="179"/>
      <c r="C44" s="81"/>
      <c r="D44" s="81"/>
    </row>
    <row r="45" spans="1:6" x14ac:dyDescent="0.25">
      <c r="A45" s="65" t="s">
        <v>152</v>
      </c>
      <c r="C45" s="62" t="s">
        <v>179</v>
      </c>
      <c r="D45" s="81"/>
    </row>
    <row r="46" spans="1:6" x14ac:dyDescent="0.25">
      <c r="A46" s="188" t="s">
        <v>153</v>
      </c>
      <c r="C46" s="188" t="s">
        <v>178</v>
      </c>
      <c r="D46" s="78"/>
    </row>
    <row r="47" spans="1:6" x14ac:dyDescent="0.25">
      <c r="C47" s="179"/>
      <c r="D47" s="78"/>
    </row>
    <row r="48" spans="1:6" x14ac:dyDescent="0.25">
      <c r="C48" s="81"/>
      <c r="D48" s="78"/>
    </row>
    <row r="49" spans="3:4" x14ac:dyDescent="0.25">
      <c r="C49" s="81"/>
      <c r="D49" s="78"/>
    </row>
    <row r="50" spans="3:4" x14ac:dyDescent="0.25">
      <c r="C50" s="81"/>
      <c r="D50" s="78"/>
    </row>
  </sheetData>
  <mergeCells count="1">
    <mergeCell ref="A12:B12"/>
  </mergeCells>
  <pageMargins left="0.70866141732283472" right="0.70866141732283472" top="0.74803149606299213" bottom="0.74803149606299213" header="0.31496062992125984" footer="0.31496062992125984"/>
  <pageSetup scale="4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0"/>
  <sheetViews>
    <sheetView topLeftCell="A4" zoomScaleNormal="100" workbookViewId="0">
      <selection activeCell="F36" sqref="F36"/>
    </sheetView>
  </sheetViews>
  <sheetFormatPr baseColWidth="10" defaultColWidth="11.42578125" defaultRowHeight="15.75" x14ac:dyDescent="0.25"/>
  <cols>
    <col min="1" max="1" width="56.5703125" style="8" customWidth="1"/>
    <col min="2" max="2" width="21.42578125" style="81" customWidth="1"/>
    <col min="3" max="3" width="18.85546875" style="78" customWidth="1"/>
    <col min="4" max="4" width="23.140625" style="81" customWidth="1"/>
    <col min="5" max="5" width="18.85546875" style="109" customWidth="1"/>
    <col min="6" max="6" width="18.5703125" style="81" customWidth="1"/>
    <col min="7" max="7" width="23.28515625" style="81" customWidth="1"/>
    <col min="8" max="8" width="22.42578125" style="12" customWidth="1"/>
    <col min="9" max="10" width="18.5703125" style="12" bestFit="1" customWidth="1"/>
    <col min="11" max="12" width="13.28515625" style="12" bestFit="1" customWidth="1"/>
    <col min="13" max="13" width="18.7109375" style="12" bestFit="1" customWidth="1"/>
    <col min="14" max="14" width="17.42578125" style="8" bestFit="1" customWidth="1"/>
    <col min="15" max="15" width="19.7109375" style="8" customWidth="1"/>
    <col min="16" max="16384" width="11.42578125" style="8"/>
  </cols>
  <sheetData>
    <row r="1" spans="1:15" x14ac:dyDescent="0.25">
      <c r="H1" s="81"/>
      <c r="I1" s="81"/>
    </row>
    <row r="2" spans="1:15" x14ac:dyDescent="0.25">
      <c r="H2" s="81"/>
      <c r="I2" s="81"/>
    </row>
    <row r="3" spans="1:15" x14ac:dyDescent="0.25">
      <c r="H3" s="81"/>
      <c r="I3" s="81"/>
    </row>
    <row r="4" spans="1:15" x14ac:dyDescent="0.25">
      <c r="A4" s="204" t="s">
        <v>161</v>
      </c>
      <c r="B4" s="204"/>
      <c r="C4" s="204"/>
      <c r="H4" s="81"/>
      <c r="I4" s="81"/>
    </row>
    <row r="5" spans="1:15" x14ac:dyDescent="0.25">
      <c r="A5" s="202" t="s">
        <v>63</v>
      </c>
      <c r="B5" s="202"/>
      <c r="C5" s="202"/>
      <c r="H5" s="81"/>
      <c r="I5" s="81"/>
    </row>
    <row r="6" spans="1:15" x14ac:dyDescent="0.25">
      <c r="A6" s="205" t="s">
        <v>175</v>
      </c>
      <c r="B6" s="205"/>
      <c r="C6" s="205"/>
      <c r="D6" s="128"/>
      <c r="H6" s="81"/>
      <c r="I6" s="81"/>
    </row>
    <row r="7" spans="1:15" x14ac:dyDescent="0.25">
      <c r="A7" s="205" t="s">
        <v>54</v>
      </c>
      <c r="B7" s="205"/>
      <c r="C7" s="205"/>
      <c r="D7" s="128"/>
      <c r="H7" s="81"/>
      <c r="I7" s="81"/>
    </row>
    <row r="8" spans="1:15" x14ac:dyDescent="0.25">
      <c r="A8" s="113"/>
      <c r="D8" s="128"/>
      <c r="E8" s="177"/>
      <c r="F8" s="128"/>
      <c r="H8" s="81"/>
      <c r="I8" s="81"/>
    </row>
    <row r="9" spans="1:15" x14ac:dyDescent="0.25">
      <c r="A9" s="113"/>
      <c r="D9" s="128"/>
      <c r="E9" s="177"/>
      <c r="F9" s="128"/>
      <c r="H9" s="81"/>
      <c r="I9" s="81"/>
      <c r="N9" s="12"/>
      <c r="O9" s="12"/>
    </row>
    <row r="10" spans="1:15" x14ac:dyDescent="0.25">
      <c r="A10" s="114" t="s">
        <v>64</v>
      </c>
      <c r="D10" s="128"/>
      <c r="E10" s="177"/>
      <c r="F10" s="128"/>
      <c r="H10" s="81"/>
      <c r="I10" s="81"/>
      <c r="N10" s="12"/>
      <c r="O10" s="12"/>
    </row>
    <row r="11" spans="1:15" hidden="1" x14ac:dyDescent="0.25">
      <c r="A11" s="115" t="s">
        <v>65</v>
      </c>
      <c r="B11" s="116">
        <v>0</v>
      </c>
      <c r="C11" s="100"/>
      <c r="D11" s="128"/>
      <c r="E11" s="177"/>
      <c r="F11" s="128"/>
      <c r="H11" s="81"/>
      <c r="I11" s="81"/>
      <c r="N11" s="12"/>
      <c r="O11" s="12"/>
    </row>
    <row r="12" spans="1:15" hidden="1" x14ac:dyDescent="0.25">
      <c r="A12" s="115" t="s">
        <v>66</v>
      </c>
      <c r="B12" s="116">
        <v>0</v>
      </c>
      <c r="C12" s="100"/>
      <c r="D12" s="128"/>
      <c r="E12" s="177"/>
      <c r="F12" s="128"/>
      <c r="H12" s="81"/>
      <c r="I12" s="81"/>
      <c r="N12" s="12"/>
      <c r="O12" s="12"/>
    </row>
    <row r="13" spans="1:15" x14ac:dyDescent="0.25">
      <c r="A13" s="115" t="s">
        <v>88</v>
      </c>
      <c r="B13" s="116">
        <v>53895025.240000002</v>
      </c>
      <c r="C13" s="101"/>
      <c r="D13" s="128"/>
      <c r="E13" s="177"/>
      <c r="F13" s="128"/>
      <c r="H13" s="81"/>
      <c r="I13" s="81"/>
      <c r="N13" s="12"/>
      <c r="O13" s="12"/>
    </row>
    <row r="14" spans="1:15" x14ac:dyDescent="0.25">
      <c r="A14" s="115" t="s">
        <v>145</v>
      </c>
      <c r="B14" s="116">
        <v>58329223.020000003</v>
      </c>
      <c r="C14" s="101"/>
      <c r="D14" s="128"/>
      <c r="E14" s="177"/>
      <c r="F14" s="128"/>
      <c r="H14" s="81"/>
      <c r="I14" s="81"/>
      <c r="N14" s="12"/>
      <c r="O14" s="12"/>
    </row>
    <row r="15" spans="1:15" hidden="1" x14ac:dyDescent="0.25">
      <c r="A15" s="115" t="s">
        <v>89</v>
      </c>
      <c r="B15" s="116"/>
      <c r="C15" s="101"/>
      <c r="D15" s="128"/>
      <c r="E15" s="177"/>
      <c r="F15" s="128"/>
      <c r="H15" s="81"/>
      <c r="I15" s="81"/>
      <c r="N15" s="12"/>
      <c r="O15" s="12"/>
    </row>
    <row r="16" spans="1:15" hidden="1" x14ac:dyDescent="0.25">
      <c r="A16" s="115" t="s">
        <v>90</v>
      </c>
      <c r="B16" s="116"/>
      <c r="C16" s="101"/>
      <c r="D16" s="128"/>
      <c r="E16" s="177"/>
      <c r="F16" s="128"/>
      <c r="H16" s="81"/>
      <c r="I16" s="81"/>
      <c r="N16" s="12"/>
      <c r="O16" s="12"/>
    </row>
    <row r="17" spans="1:15" hidden="1" x14ac:dyDescent="0.25">
      <c r="A17" s="115" t="s">
        <v>144</v>
      </c>
      <c r="B17" s="116"/>
      <c r="C17" s="101"/>
      <c r="D17" s="128"/>
      <c r="E17" s="177"/>
      <c r="F17" s="128"/>
      <c r="H17" s="81"/>
      <c r="I17" s="81"/>
      <c r="N17" s="12"/>
      <c r="O17" s="12"/>
    </row>
    <row r="18" spans="1:15" x14ac:dyDescent="0.25">
      <c r="A18" s="115" t="s">
        <v>67</v>
      </c>
      <c r="B18" s="116">
        <v>1927889.9</v>
      </c>
      <c r="C18" s="82"/>
      <c r="D18" s="128"/>
      <c r="E18" s="177"/>
      <c r="F18" s="128"/>
      <c r="H18" s="81"/>
      <c r="I18" s="81"/>
      <c r="N18" s="12"/>
      <c r="O18" s="12"/>
    </row>
    <row r="19" spans="1:15" ht="31.5" hidden="1" x14ac:dyDescent="0.25">
      <c r="A19" s="115" t="s">
        <v>92</v>
      </c>
      <c r="B19" s="116">
        <v>0</v>
      </c>
      <c r="C19" s="101"/>
      <c r="D19" s="128"/>
      <c r="E19" s="177"/>
      <c r="F19" s="128"/>
      <c r="H19" s="81"/>
      <c r="I19" s="81"/>
      <c r="N19" s="12"/>
      <c r="O19" s="12"/>
    </row>
    <row r="20" spans="1:15" x14ac:dyDescent="0.25">
      <c r="A20" s="115" t="s">
        <v>91</v>
      </c>
      <c r="B20" s="116">
        <v>-48906947.109999999</v>
      </c>
      <c r="C20" s="82"/>
      <c r="D20" s="128"/>
      <c r="E20" s="177"/>
      <c r="F20" s="128"/>
      <c r="H20" s="81"/>
      <c r="I20" s="81"/>
      <c r="N20" s="12"/>
      <c r="O20" s="12"/>
    </row>
    <row r="21" spans="1:15" x14ac:dyDescent="0.25">
      <c r="A21" s="115" t="s">
        <v>94</v>
      </c>
      <c r="B21" s="116">
        <v>-7010525.959999999</v>
      </c>
      <c r="C21" s="82"/>
      <c r="D21" s="128"/>
      <c r="E21" s="177"/>
      <c r="F21" s="128"/>
      <c r="H21" s="81"/>
      <c r="I21" s="81"/>
      <c r="N21" s="12"/>
      <c r="O21" s="12"/>
    </row>
    <row r="22" spans="1:15" hidden="1" x14ac:dyDescent="0.25">
      <c r="A22" s="115" t="s">
        <v>93</v>
      </c>
      <c r="B22" s="116">
        <v>0</v>
      </c>
      <c r="C22" s="101"/>
      <c r="D22" s="128"/>
      <c r="E22" s="177"/>
      <c r="F22" s="128"/>
      <c r="H22" s="81"/>
      <c r="I22" s="81"/>
    </row>
    <row r="23" spans="1:15" x14ac:dyDescent="0.25">
      <c r="A23" s="115" t="s">
        <v>68</v>
      </c>
      <c r="B23" s="116">
        <v>-7942239.71</v>
      </c>
      <c r="C23" s="82"/>
      <c r="D23" s="128"/>
      <c r="E23" s="177"/>
      <c r="F23" s="128"/>
      <c r="H23" s="81"/>
      <c r="I23" s="81"/>
    </row>
    <row r="24" spans="1:15" hidden="1" x14ac:dyDescent="0.25">
      <c r="A24" s="115" t="s">
        <v>95</v>
      </c>
      <c r="B24" s="116">
        <v>0</v>
      </c>
      <c r="C24" s="101"/>
      <c r="D24" s="128"/>
      <c r="E24" s="177"/>
      <c r="F24" s="128"/>
      <c r="H24" s="81"/>
      <c r="I24" s="81"/>
    </row>
    <row r="25" spans="1:15" hidden="1" x14ac:dyDescent="0.25">
      <c r="A25" s="115" t="s">
        <v>146</v>
      </c>
      <c r="B25" s="116">
        <v>0</v>
      </c>
      <c r="C25" s="101"/>
      <c r="D25" s="128"/>
      <c r="E25" s="177"/>
      <c r="F25" s="128"/>
      <c r="H25" s="81"/>
      <c r="I25" s="81"/>
    </row>
    <row r="26" spans="1:15" x14ac:dyDescent="0.25">
      <c r="A26" s="115" t="s">
        <v>69</v>
      </c>
      <c r="B26" s="116">
        <v>-4849417.2600000007</v>
      </c>
      <c r="C26" s="101"/>
      <c r="D26" s="128"/>
      <c r="E26" s="177"/>
      <c r="F26" s="128"/>
      <c r="H26" s="81"/>
      <c r="I26" s="81"/>
    </row>
    <row r="27" spans="1:15" x14ac:dyDescent="0.25">
      <c r="A27" s="98" t="s">
        <v>70</v>
      </c>
      <c r="B27" s="117">
        <f>SUM(B11:B26)</f>
        <v>45443008.120000012</v>
      </c>
      <c r="C27" s="102"/>
      <c r="D27" s="128"/>
      <c r="E27" s="177"/>
      <c r="F27" s="128"/>
      <c r="H27" s="81"/>
      <c r="I27" s="81"/>
    </row>
    <row r="28" spans="1:15" x14ac:dyDescent="0.25">
      <c r="A28" s="118"/>
      <c r="B28" s="119"/>
      <c r="C28" s="103"/>
      <c r="D28" s="128"/>
      <c r="E28" s="177"/>
      <c r="F28" s="128"/>
      <c r="H28" s="81"/>
      <c r="I28" s="81"/>
    </row>
    <row r="29" spans="1:15" x14ac:dyDescent="0.25">
      <c r="A29" s="120" t="s">
        <v>71</v>
      </c>
      <c r="B29" s="121"/>
      <c r="C29" s="104"/>
      <c r="D29" s="128"/>
      <c r="E29" s="177"/>
      <c r="F29" s="128"/>
      <c r="H29" s="81"/>
      <c r="I29" s="81"/>
    </row>
    <row r="30" spans="1:15" hidden="1" x14ac:dyDescent="0.25">
      <c r="A30" s="122" t="s">
        <v>72</v>
      </c>
      <c r="B30" s="116">
        <v>0</v>
      </c>
      <c r="C30" s="105"/>
      <c r="D30" s="128"/>
      <c r="E30" s="177"/>
      <c r="F30" s="128"/>
      <c r="H30" s="81"/>
      <c r="I30" s="81"/>
    </row>
    <row r="31" spans="1:15" hidden="1" x14ac:dyDescent="0.25">
      <c r="A31" s="115" t="s">
        <v>73</v>
      </c>
      <c r="B31" s="116">
        <v>0</v>
      </c>
      <c r="C31" s="105"/>
      <c r="D31" s="128"/>
      <c r="E31" s="177"/>
      <c r="F31" s="128"/>
      <c r="H31" s="81"/>
      <c r="I31" s="81"/>
    </row>
    <row r="32" spans="1:15" ht="31.5" hidden="1" x14ac:dyDescent="0.25">
      <c r="A32" s="115" t="s">
        <v>96</v>
      </c>
      <c r="B32" s="116">
        <v>0</v>
      </c>
      <c r="C32" s="105"/>
      <c r="D32" s="128"/>
      <c r="E32" s="177"/>
      <c r="F32" s="128"/>
      <c r="H32" s="81"/>
      <c r="I32" s="81"/>
    </row>
    <row r="33" spans="1:15" ht="31.5" hidden="1" x14ac:dyDescent="0.25">
      <c r="A33" s="115" t="s">
        <v>97</v>
      </c>
      <c r="B33" s="116">
        <v>0</v>
      </c>
      <c r="C33" s="105"/>
      <c r="D33" s="128"/>
      <c r="E33" s="177"/>
      <c r="F33" s="128"/>
      <c r="H33" s="81"/>
      <c r="I33" s="81"/>
    </row>
    <row r="34" spans="1:15" ht="31.5" hidden="1" x14ac:dyDescent="0.25">
      <c r="A34" s="115" t="s">
        <v>98</v>
      </c>
      <c r="B34" s="116">
        <v>0</v>
      </c>
      <c r="C34" s="105"/>
      <c r="D34" s="128"/>
      <c r="E34" s="177"/>
      <c r="F34" s="128"/>
      <c r="H34" s="81"/>
      <c r="I34" s="81"/>
    </row>
    <row r="35" spans="1:15" hidden="1" x14ac:dyDescent="0.25">
      <c r="A35" s="115" t="s">
        <v>67</v>
      </c>
      <c r="B35" s="116">
        <v>0</v>
      </c>
      <c r="C35" s="105"/>
      <c r="D35" s="128"/>
      <c r="E35" s="177"/>
      <c r="F35" s="128"/>
      <c r="H35" s="81"/>
      <c r="I35" s="81"/>
    </row>
    <row r="36" spans="1:15" x14ac:dyDescent="0.25">
      <c r="A36" s="115" t="s">
        <v>74</v>
      </c>
      <c r="B36" s="116">
        <v>-702921.58</v>
      </c>
      <c r="D36" s="128"/>
      <c r="E36" s="177"/>
      <c r="F36" s="185"/>
      <c r="G36" s="84"/>
      <c r="H36" s="84"/>
      <c r="I36" s="81"/>
    </row>
    <row r="37" spans="1:15" ht="31.5" hidden="1" x14ac:dyDescent="0.25">
      <c r="A37" s="115" t="s">
        <v>99</v>
      </c>
      <c r="B37" s="116">
        <v>0</v>
      </c>
      <c r="C37" s="83"/>
      <c r="D37" s="128"/>
      <c r="E37" s="177"/>
      <c r="F37" s="128"/>
      <c r="H37" s="81"/>
      <c r="I37" s="81"/>
    </row>
    <row r="38" spans="1:15" ht="31.5" hidden="1" x14ac:dyDescent="0.25">
      <c r="A38" s="115" t="s">
        <v>100</v>
      </c>
      <c r="B38" s="116">
        <v>0</v>
      </c>
      <c r="C38" s="83"/>
      <c r="D38" s="128"/>
      <c r="E38" s="177"/>
      <c r="F38" s="128"/>
      <c r="H38" s="81"/>
      <c r="I38" s="81"/>
    </row>
    <row r="39" spans="1:15" ht="31.5" hidden="1" x14ac:dyDescent="0.25">
      <c r="A39" s="115" t="s">
        <v>101</v>
      </c>
      <c r="B39" s="116">
        <v>0</v>
      </c>
      <c r="C39" s="83"/>
      <c r="D39" s="128"/>
      <c r="E39" s="177"/>
      <c r="F39" s="128"/>
      <c r="H39" s="81"/>
      <c r="I39" s="81"/>
    </row>
    <row r="40" spans="1:15" ht="31.5" hidden="1" x14ac:dyDescent="0.25">
      <c r="A40" s="115" t="s">
        <v>103</v>
      </c>
      <c r="B40" s="116">
        <v>0</v>
      </c>
      <c r="C40" s="83"/>
      <c r="D40" s="128"/>
      <c r="E40" s="177"/>
      <c r="F40" s="128"/>
      <c r="H40" s="81"/>
      <c r="I40" s="81"/>
    </row>
    <row r="41" spans="1:15" hidden="1" x14ac:dyDescent="0.25">
      <c r="A41" s="115" t="s">
        <v>102</v>
      </c>
      <c r="B41" s="116">
        <v>0</v>
      </c>
      <c r="C41" s="83"/>
      <c r="D41" s="128"/>
      <c r="E41" s="177"/>
      <c r="F41" s="128"/>
      <c r="H41" s="81"/>
      <c r="I41" s="81"/>
    </row>
    <row r="42" spans="1:15" hidden="1" x14ac:dyDescent="0.25">
      <c r="A42" s="115" t="s">
        <v>69</v>
      </c>
      <c r="B42" s="123">
        <v>0</v>
      </c>
      <c r="C42" s="106"/>
      <c r="D42" s="128"/>
      <c r="E42" s="177"/>
      <c r="F42" s="128"/>
      <c r="H42" s="81"/>
      <c r="I42" s="81"/>
    </row>
    <row r="43" spans="1:15" x14ac:dyDescent="0.25">
      <c r="A43" s="120" t="s">
        <v>75</v>
      </c>
      <c r="B43" s="124">
        <f>SUM(B30:B42)</f>
        <v>-702921.58</v>
      </c>
      <c r="C43" s="107"/>
      <c r="D43" s="128"/>
      <c r="E43" s="177"/>
      <c r="F43" s="128"/>
      <c r="H43" s="81"/>
      <c r="I43" s="81"/>
    </row>
    <row r="44" spans="1:15" x14ac:dyDescent="0.25">
      <c r="A44" s="118"/>
      <c r="B44" s="119"/>
      <c r="C44" s="108"/>
      <c r="D44" s="128"/>
      <c r="E44" s="177"/>
      <c r="F44" s="128"/>
      <c r="H44" s="81"/>
      <c r="I44" s="81"/>
    </row>
    <row r="45" spans="1:15" x14ac:dyDescent="0.25">
      <c r="A45" s="120" t="s">
        <v>76</v>
      </c>
      <c r="B45" s="121"/>
      <c r="C45" s="104"/>
      <c r="D45" s="128"/>
      <c r="E45" s="177"/>
      <c r="F45" s="128"/>
      <c r="G45" s="140"/>
      <c r="H45" s="140"/>
      <c r="I45" s="140"/>
      <c r="J45" s="140"/>
      <c r="K45" s="140"/>
      <c r="L45" s="140"/>
      <c r="M45" s="140"/>
      <c r="N45" s="140"/>
      <c r="O45" s="140"/>
    </row>
    <row r="46" spans="1:15" ht="15.75" hidden="1" customHeight="1" x14ac:dyDescent="0.25">
      <c r="A46" s="115" t="s">
        <v>77</v>
      </c>
      <c r="B46" s="116">
        <v>0</v>
      </c>
      <c r="C46" s="104"/>
      <c r="D46" s="128"/>
      <c r="E46" s="177"/>
      <c r="F46" s="128"/>
      <c r="G46" s="140"/>
      <c r="H46" s="140"/>
      <c r="I46" s="140"/>
      <c r="J46" s="140"/>
      <c r="K46" s="140"/>
      <c r="L46" s="140"/>
      <c r="M46" s="140"/>
      <c r="N46" s="140"/>
      <c r="O46" s="140"/>
    </row>
    <row r="47" spans="1:15" ht="15.75" hidden="1" customHeight="1" x14ac:dyDescent="0.25">
      <c r="A47" s="115" t="s">
        <v>78</v>
      </c>
      <c r="B47" s="116">
        <v>0</v>
      </c>
      <c r="C47" s="104"/>
      <c r="D47" s="128"/>
      <c r="E47" s="177"/>
      <c r="F47" s="128"/>
      <c r="G47" s="140"/>
      <c r="H47" s="140"/>
      <c r="I47" s="140"/>
      <c r="J47" s="140"/>
      <c r="K47" s="140"/>
      <c r="L47" s="140"/>
      <c r="M47" s="140"/>
      <c r="N47" s="140"/>
      <c r="O47" s="140"/>
    </row>
    <row r="48" spans="1:15" ht="15.75" hidden="1" customHeight="1" x14ac:dyDescent="0.25">
      <c r="A48" s="115" t="s">
        <v>79</v>
      </c>
      <c r="B48" s="116">
        <v>0</v>
      </c>
      <c r="C48" s="104"/>
      <c r="D48" s="128"/>
      <c r="E48" s="177"/>
      <c r="F48" s="128"/>
      <c r="G48" s="140"/>
      <c r="H48" s="140"/>
      <c r="I48" s="140"/>
      <c r="J48" s="140"/>
      <c r="K48" s="140"/>
      <c r="L48" s="140"/>
      <c r="M48" s="140"/>
      <c r="N48" s="140"/>
      <c r="O48" s="140"/>
    </row>
    <row r="49" spans="1:15" ht="31.5" hidden="1" customHeight="1" x14ac:dyDescent="0.25">
      <c r="A49" s="115" t="s">
        <v>104</v>
      </c>
      <c r="B49" s="116">
        <v>0</v>
      </c>
      <c r="C49" s="104"/>
      <c r="D49" s="128"/>
      <c r="E49" s="177"/>
      <c r="F49" s="128"/>
      <c r="G49" s="140"/>
      <c r="H49" s="140"/>
      <c r="I49" s="140"/>
      <c r="J49" s="140"/>
      <c r="K49" s="140"/>
      <c r="L49" s="140"/>
      <c r="M49" s="140"/>
      <c r="N49" s="140"/>
      <c r="O49" s="140"/>
    </row>
    <row r="50" spans="1:15" ht="15.75" hidden="1" customHeight="1" x14ac:dyDescent="0.25">
      <c r="A50" s="115" t="s">
        <v>67</v>
      </c>
      <c r="B50" s="116">
        <v>0</v>
      </c>
      <c r="C50" s="104"/>
      <c r="D50" s="128"/>
      <c r="E50" s="177"/>
      <c r="F50" s="128"/>
      <c r="G50" s="140"/>
      <c r="H50" s="140"/>
      <c r="I50" s="140"/>
      <c r="J50" s="140"/>
      <c r="K50" s="140"/>
      <c r="L50" s="140"/>
      <c r="M50" s="140"/>
      <c r="N50" s="140"/>
      <c r="O50" s="140"/>
    </row>
    <row r="51" spans="1:15" ht="31.5" hidden="1" customHeight="1" x14ac:dyDescent="0.25">
      <c r="A51" s="115" t="s">
        <v>80</v>
      </c>
      <c r="B51" s="116">
        <v>0</v>
      </c>
      <c r="C51" s="104"/>
      <c r="D51" s="128"/>
      <c r="E51" s="177"/>
      <c r="F51" s="128"/>
      <c r="G51" s="140"/>
      <c r="H51" s="140"/>
      <c r="I51" s="140"/>
      <c r="J51" s="140"/>
      <c r="K51" s="140"/>
      <c r="L51" s="140"/>
      <c r="M51" s="140"/>
      <c r="N51" s="140"/>
      <c r="O51" s="140"/>
    </row>
    <row r="52" spans="1:15" ht="31.5" hidden="1" customHeight="1" x14ac:dyDescent="0.25">
      <c r="A52" s="115" t="s">
        <v>81</v>
      </c>
      <c r="B52" s="116">
        <v>0</v>
      </c>
      <c r="C52" s="104"/>
      <c r="D52" s="128"/>
      <c r="E52" s="177"/>
      <c r="F52" s="128"/>
      <c r="G52" s="140"/>
      <c r="H52" s="140"/>
      <c r="I52" s="140"/>
      <c r="J52" s="140"/>
      <c r="K52" s="140"/>
      <c r="L52" s="140"/>
      <c r="M52" s="140"/>
      <c r="N52" s="140"/>
      <c r="O52" s="140"/>
    </row>
    <row r="53" spans="1:15" ht="15.75" hidden="1" customHeight="1" x14ac:dyDescent="0.25">
      <c r="A53" s="115" t="s">
        <v>105</v>
      </c>
      <c r="B53" s="116">
        <v>0</v>
      </c>
      <c r="C53" s="104"/>
      <c r="D53" s="128"/>
      <c r="E53" s="177"/>
      <c r="F53" s="128"/>
      <c r="G53" s="140"/>
      <c r="H53" s="140"/>
      <c r="I53" s="140"/>
      <c r="J53" s="140"/>
      <c r="K53" s="140"/>
      <c r="L53" s="140"/>
      <c r="M53" s="140"/>
      <c r="N53" s="140"/>
      <c r="O53" s="140"/>
    </row>
    <row r="54" spans="1:15" ht="15.75" hidden="1" customHeight="1" x14ac:dyDescent="0.25">
      <c r="A54" s="115" t="s">
        <v>106</v>
      </c>
      <c r="B54" s="116">
        <v>0</v>
      </c>
      <c r="C54" s="104"/>
      <c r="D54" s="128"/>
      <c r="E54" s="177"/>
      <c r="F54" s="128"/>
      <c r="G54" s="140"/>
      <c r="H54" s="140"/>
      <c r="I54" s="140"/>
      <c r="J54" s="140"/>
      <c r="K54" s="140"/>
      <c r="L54" s="140"/>
      <c r="M54" s="140"/>
      <c r="N54" s="140"/>
      <c r="O54" s="140"/>
    </row>
    <row r="55" spans="1:15" ht="31.5" hidden="1" customHeight="1" x14ac:dyDescent="0.25">
      <c r="A55" s="115" t="s">
        <v>107</v>
      </c>
      <c r="B55" s="116">
        <v>0</v>
      </c>
      <c r="C55" s="104"/>
      <c r="D55" s="128"/>
      <c r="E55" s="177"/>
      <c r="F55" s="128"/>
      <c r="G55" s="140"/>
      <c r="H55" s="140"/>
      <c r="I55" s="140"/>
      <c r="J55" s="140"/>
      <c r="K55" s="140"/>
      <c r="L55" s="140"/>
      <c r="M55" s="140"/>
      <c r="N55" s="140"/>
      <c r="O55" s="140"/>
    </row>
    <row r="56" spans="1:15" ht="15.75" hidden="1" customHeight="1" x14ac:dyDescent="0.25">
      <c r="A56" s="115" t="s">
        <v>108</v>
      </c>
      <c r="B56" s="123">
        <v>0</v>
      </c>
      <c r="C56" s="104"/>
      <c r="D56" s="128"/>
      <c r="E56" s="177"/>
      <c r="F56" s="128"/>
      <c r="G56" s="140"/>
      <c r="H56" s="140"/>
      <c r="I56" s="140"/>
      <c r="J56" s="140"/>
      <c r="K56" s="140"/>
      <c r="L56" s="140"/>
      <c r="M56" s="140"/>
      <c r="N56" s="140"/>
      <c r="O56" s="140"/>
    </row>
    <row r="57" spans="1:15" ht="31.5" x14ac:dyDescent="0.25">
      <c r="A57" s="120" t="s">
        <v>82</v>
      </c>
      <c r="B57" s="117">
        <f>+B46+B47+B48+B49+B50-B51-B52-B53-B54-B55-B56</f>
        <v>0</v>
      </c>
      <c r="C57" s="104"/>
      <c r="D57" s="128"/>
      <c r="E57" s="177"/>
      <c r="F57" s="128"/>
      <c r="G57" s="140"/>
      <c r="H57" s="140"/>
      <c r="I57" s="140"/>
      <c r="J57" s="140"/>
      <c r="K57" s="140"/>
      <c r="L57" s="140"/>
      <c r="M57" s="140"/>
      <c r="N57" s="140"/>
      <c r="O57" s="140"/>
    </row>
    <row r="58" spans="1:15" x14ac:dyDescent="0.25">
      <c r="A58" s="118"/>
      <c r="C58" s="104"/>
      <c r="D58" s="128"/>
      <c r="E58" s="177"/>
      <c r="F58" s="186"/>
      <c r="G58" s="140"/>
      <c r="H58" s="140"/>
      <c r="I58" s="140"/>
      <c r="J58" s="140"/>
      <c r="K58" s="140"/>
      <c r="L58" s="140"/>
      <c r="M58" s="140"/>
      <c r="N58" s="140"/>
      <c r="O58" s="140"/>
    </row>
    <row r="59" spans="1:15" ht="31.5" x14ac:dyDescent="0.25">
      <c r="A59" s="115" t="s">
        <v>109</v>
      </c>
      <c r="B59" s="116">
        <v>44740086.540000014</v>
      </c>
      <c r="C59" s="104"/>
      <c r="D59" s="128"/>
      <c r="E59" s="177"/>
      <c r="F59" s="128"/>
      <c r="H59" s="140"/>
      <c r="I59" s="140"/>
      <c r="J59" s="140"/>
      <c r="K59" s="140"/>
      <c r="L59" s="140"/>
      <c r="M59" s="140"/>
      <c r="N59" s="140"/>
      <c r="O59" s="140"/>
    </row>
    <row r="60" spans="1:15" ht="28.5" customHeight="1" x14ac:dyDescent="0.25">
      <c r="A60" s="115" t="s">
        <v>110</v>
      </c>
      <c r="B60" s="123">
        <v>332260743.37</v>
      </c>
      <c r="C60" s="104"/>
      <c r="D60" s="128"/>
      <c r="E60" s="177"/>
      <c r="F60" s="128"/>
      <c r="G60" s="139"/>
      <c r="H60" s="139"/>
      <c r="I60" s="139"/>
      <c r="J60" s="139"/>
    </row>
    <row r="61" spans="1:15" x14ac:dyDescent="0.25">
      <c r="A61" s="98" t="s">
        <v>83</v>
      </c>
      <c r="B61" s="117">
        <f>B59+B60</f>
        <v>377000829.91000003</v>
      </c>
      <c r="C61" s="104"/>
      <c r="D61" s="128"/>
      <c r="E61" s="177"/>
      <c r="F61" s="128"/>
      <c r="G61" s="139"/>
      <c r="H61" s="139"/>
      <c r="I61" s="139"/>
      <c r="J61" s="139"/>
    </row>
    <row r="62" spans="1:15" ht="17.25" customHeight="1" x14ac:dyDescent="0.25">
      <c r="A62" s="78"/>
      <c r="B62" s="137"/>
      <c r="C62" s="104"/>
      <c r="D62" s="128">
        <f>+B13+B14</f>
        <v>112224248.26000001</v>
      </c>
      <c r="E62" s="178"/>
      <c r="F62" s="128"/>
      <c r="G62" s="139"/>
      <c r="H62" s="139"/>
      <c r="I62" s="139"/>
      <c r="J62" s="139"/>
    </row>
    <row r="63" spans="1:15" ht="15.75" customHeight="1" x14ac:dyDescent="0.25">
      <c r="A63" s="78"/>
      <c r="D63" s="175">
        <f>+D62-D45</f>
        <v>112224248.26000001</v>
      </c>
      <c r="E63" s="129"/>
      <c r="F63" s="187"/>
      <c r="H63" s="136"/>
      <c r="I63" s="81"/>
    </row>
    <row r="64" spans="1:15" x14ac:dyDescent="0.25">
      <c r="A64" s="129"/>
      <c r="B64" s="109"/>
      <c r="C64" s="142"/>
      <c r="D64" s="174"/>
      <c r="E64" s="128"/>
      <c r="F64" s="187"/>
      <c r="G64" s="109"/>
      <c r="I64" s="81"/>
    </row>
    <row r="65" spans="1:10" x14ac:dyDescent="0.25">
      <c r="A65" s="129"/>
      <c r="B65" s="109"/>
      <c r="C65" s="142"/>
      <c r="D65" s="176"/>
      <c r="E65" s="128"/>
      <c r="F65" s="187"/>
      <c r="G65" s="109"/>
      <c r="H65" s="81"/>
      <c r="I65" s="81"/>
    </row>
    <row r="66" spans="1:10" x14ac:dyDescent="0.25">
      <c r="A66" s="129"/>
      <c r="B66" s="109"/>
      <c r="C66" s="142"/>
      <c r="D66" s="175"/>
      <c r="E66" s="128"/>
      <c r="F66" s="187"/>
      <c r="G66" s="134"/>
      <c r="H66" s="132"/>
      <c r="I66" s="81"/>
    </row>
    <row r="67" spans="1:10" x14ac:dyDescent="0.25">
      <c r="A67" s="129"/>
      <c r="C67" s="142"/>
      <c r="D67" s="175"/>
      <c r="E67" s="128"/>
      <c r="F67" s="187"/>
      <c r="G67" s="134"/>
      <c r="H67" s="132"/>
      <c r="I67" s="81"/>
    </row>
    <row r="68" spans="1:10" x14ac:dyDescent="0.25">
      <c r="B68" s="179"/>
      <c r="C68" s="81"/>
      <c r="E68" s="128"/>
      <c r="F68" s="177"/>
      <c r="G68" s="134"/>
      <c r="H68" s="132"/>
      <c r="I68" s="81"/>
    </row>
    <row r="69" spans="1:10" x14ac:dyDescent="0.25">
      <c r="A69" s="199" t="s">
        <v>180</v>
      </c>
      <c r="B69" s="8"/>
      <c r="C69" s="62" t="s">
        <v>179</v>
      </c>
      <c r="E69" s="177"/>
      <c r="F69" s="128"/>
      <c r="G69" s="134"/>
      <c r="H69" s="133"/>
    </row>
    <row r="70" spans="1:10" x14ac:dyDescent="0.25">
      <c r="A70" s="188" t="s">
        <v>153</v>
      </c>
      <c r="B70" s="8"/>
      <c r="C70" s="188" t="s">
        <v>178</v>
      </c>
      <c r="D70" s="78"/>
      <c r="E70" s="177"/>
      <c r="F70" s="128"/>
      <c r="G70" s="134"/>
      <c r="H70" s="133"/>
    </row>
    <row r="71" spans="1:10" x14ac:dyDescent="0.25">
      <c r="B71" s="8"/>
      <c r="C71" s="179"/>
      <c r="D71" s="78"/>
      <c r="E71" s="177"/>
      <c r="F71" s="128"/>
      <c r="H71" s="133"/>
    </row>
    <row r="72" spans="1:10" x14ac:dyDescent="0.25">
      <c r="B72" s="8"/>
      <c r="C72" s="81"/>
      <c r="D72" s="78"/>
      <c r="E72" s="177"/>
      <c r="F72" s="128"/>
      <c r="G72" s="109"/>
      <c r="H72" s="135"/>
      <c r="I72" s="49"/>
    </row>
    <row r="73" spans="1:10" x14ac:dyDescent="0.25">
      <c r="B73" s="8"/>
      <c r="C73" s="81"/>
      <c r="D73" s="78"/>
      <c r="H73" s="133"/>
    </row>
    <row r="74" spans="1:10" x14ac:dyDescent="0.25">
      <c r="B74" s="8"/>
      <c r="C74" s="81"/>
      <c r="D74" s="78"/>
      <c r="H74" s="133"/>
    </row>
    <row r="75" spans="1:10" x14ac:dyDescent="0.25">
      <c r="H75" s="133"/>
    </row>
    <row r="76" spans="1:10" x14ac:dyDescent="0.25">
      <c r="G76" s="203"/>
      <c r="H76" s="203"/>
      <c r="I76" s="203"/>
      <c r="J76" s="203"/>
    </row>
    <row r="77" spans="1:10" x14ac:dyDescent="0.25">
      <c r="G77" s="203"/>
      <c r="H77" s="203"/>
      <c r="I77" s="203"/>
      <c r="J77" s="203"/>
    </row>
    <row r="78" spans="1:10" x14ac:dyDescent="0.25">
      <c r="G78" s="203"/>
      <c r="H78" s="203"/>
      <c r="I78" s="203"/>
      <c r="J78" s="203"/>
    </row>
    <row r="79" spans="1:10" x14ac:dyDescent="0.25">
      <c r="G79" s="203"/>
      <c r="H79" s="203"/>
      <c r="I79" s="203"/>
      <c r="J79" s="203"/>
    </row>
    <row r="80" spans="1:10" x14ac:dyDescent="0.25">
      <c r="G80" s="203"/>
      <c r="H80" s="203"/>
      <c r="I80" s="203"/>
      <c r="J80" s="203"/>
    </row>
  </sheetData>
  <mergeCells count="5">
    <mergeCell ref="G76:J80"/>
    <mergeCell ref="A4:C4"/>
    <mergeCell ref="A5:C5"/>
    <mergeCell ref="A6:C6"/>
    <mergeCell ref="A7:C7"/>
  </mergeCells>
  <pageMargins left="0.70866141732283472" right="0.70866141732283472" top="0.74803149606299213" bottom="0.74803149606299213" header="0.31496062992125984" footer="0.31496062992125984"/>
  <pageSetup scale="8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36"/>
  <sheetViews>
    <sheetView workbookViewId="0">
      <selection activeCell="F21" sqref="F21"/>
    </sheetView>
  </sheetViews>
  <sheetFormatPr baseColWidth="10" defaultColWidth="11.42578125" defaultRowHeight="15.75" x14ac:dyDescent="0.25"/>
  <cols>
    <col min="1" max="1" width="4.5703125" style="8" customWidth="1"/>
    <col min="2" max="2" width="43.42578125" style="8" customWidth="1"/>
    <col min="3" max="3" width="17.42578125" style="8" customWidth="1"/>
    <col min="4" max="4" width="18.42578125" style="8" customWidth="1"/>
    <col min="5" max="5" width="16.42578125" style="8" customWidth="1"/>
    <col min="6" max="6" width="17.42578125" style="8" bestFit="1" customWidth="1"/>
    <col min="7" max="7" width="18.28515625" style="78" bestFit="1" customWidth="1"/>
    <col min="8" max="8" width="20" style="78" customWidth="1"/>
    <col min="9" max="9" width="29.5703125" style="81" customWidth="1"/>
    <col min="10" max="10" width="18.5703125" style="138" bestFit="1" customWidth="1"/>
    <col min="11" max="11" width="18.5703125" style="12" bestFit="1" customWidth="1"/>
    <col min="12" max="12" width="16.28515625" style="12" bestFit="1" customWidth="1"/>
    <col min="13" max="16384" width="11.42578125" style="8"/>
  </cols>
  <sheetData>
    <row r="1" spans="2:12" x14ac:dyDescent="0.25">
      <c r="B1" s="17"/>
    </row>
    <row r="2" spans="2:12" x14ac:dyDescent="0.25">
      <c r="B2" s="204" t="s">
        <v>163</v>
      </c>
      <c r="C2" s="204"/>
      <c r="D2" s="204"/>
      <c r="E2" s="204"/>
      <c r="F2" s="204"/>
      <c r="G2" s="204"/>
    </row>
    <row r="3" spans="2:12" ht="20.25" x14ac:dyDescent="0.25">
      <c r="B3" s="206" t="s">
        <v>53</v>
      </c>
      <c r="C3" s="206"/>
      <c r="D3" s="206"/>
      <c r="E3" s="206"/>
      <c r="F3" s="206"/>
      <c r="G3" s="206"/>
    </row>
    <row r="4" spans="2:12" ht="20.25" x14ac:dyDescent="0.25">
      <c r="B4" s="206" t="s">
        <v>176</v>
      </c>
      <c r="C4" s="206"/>
      <c r="D4" s="206"/>
      <c r="E4" s="206"/>
      <c r="F4" s="206"/>
      <c r="G4" s="206"/>
    </row>
    <row r="5" spans="2:12" ht="20.25" x14ac:dyDescent="0.25">
      <c r="B5" s="206" t="s">
        <v>54</v>
      </c>
      <c r="C5" s="206"/>
      <c r="D5" s="206"/>
      <c r="E5" s="206"/>
      <c r="F5" s="206"/>
      <c r="G5" s="206"/>
    </row>
    <row r="6" spans="2:12" x14ac:dyDescent="0.25">
      <c r="B6" s="1"/>
      <c r="C6" s="1"/>
      <c r="D6" s="2"/>
      <c r="E6" s="1"/>
      <c r="F6" s="1"/>
      <c r="G6" s="103"/>
    </row>
    <row r="7" spans="2:12" x14ac:dyDescent="0.25">
      <c r="B7" s="1"/>
      <c r="C7" s="1"/>
      <c r="D7" s="2"/>
      <c r="E7" s="1"/>
      <c r="F7" s="1"/>
      <c r="G7" s="103"/>
    </row>
    <row r="8" spans="2:12" ht="47.25" x14ac:dyDescent="0.25">
      <c r="B8" s="23"/>
      <c r="C8" s="24" t="s">
        <v>55</v>
      </c>
      <c r="D8" s="24" t="s">
        <v>56</v>
      </c>
      <c r="E8" s="24" t="s">
        <v>57</v>
      </c>
      <c r="F8" s="24" t="s">
        <v>58</v>
      </c>
      <c r="G8" s="192" t="s">
        <v>62</v>
      </c>
    </row>
    <row r="9" spans="2:12" x14ac:dyDescent="0.25">
      <c r="B9" s="1"/>
      <c r="C9" s="21"/>
      <c r="D9" s="2"/>
      <c r="F9" s="21"/>
      <c r="G9" s="118"/>
    </row>
    <row r="10" spans="2:12" x14ac:dyDescent="0.25">
      <c r="B10" s="98" t="s">
        <v>166</v>
      </c>
      <c r="C10" s="51">
        <v>412502736.45999998</v>
      </c>
      <c r="D10" s="46"/>
      <c r="E10" s="46"/>
      <c r="F10" s="46">
        <v>51765020.899999999</v>
      </c>
      <c r="G10" s="102">
        <f>SUM(C10:F10)</f>
        <v>464267757.35999995</v>
      </c>
      <c r="H10" s="82"/>
    </row>
    <row r="11" spans="2:12" x14ac:dyDescent="0.25">
      <c r="B11" s="7" t="s">
        <v>86</v>
      </c>
      <c r="C11" s="52"/>
      <c r="D11" s="43"/>
      <c r="E11" s="53"/>
      <c r="F11" s="53"/>
      <c r="G11" s="193"/>
    </row>
    <row r="12" spans="2:12" x14ac:dyDescent="0.25">
      <c r="B12" s="7" t="s">
        <v>87</v>
      </c>
      <c r="C12" s="52"/>
      <c r="D12" s="52"/>
      <c r="E12" s="53"/>
      <c r="F12" s="43"/>
      <c r="G12" s="83"/>
    </row>
    <row r="13" spans="2:12" x14ac:dyDescent="0.25">
      <c r="B13" s="3" t="s">
        <v>59</v>
      </c>
      <c r="C13" s="52"/>
      <c r="D13" s="52"/>
      <c r="E13" s="53"/>
      <c r="F13" s="44">
        <v>135973848.43000001</v>
      </c>
      <c r="G13" s="102">
        <f>SUM(F13)</f>
        <v>135973848.43000001</v>
      </c>
    </row>
    <row r="14" spans="2:12" x14ac:dyDescent="0.25">
      <c r="B14" s="3" t="s">
        <v>60</v>
      </c>
      <c r="C14" s="45"/>
      <c r="D14" s="45"/>
      <c r="E14" s="45"/>
      <c r="F14" s="58">
        <v>147882127.02000001</v>
      </c>
      <c r="G14" s="194">
        <f>SUM(C14:F14)</f>
        <v>147882127.02000001</v>
      </c>
      <c r="I14" s="116"/>
    </row>
    <row r="15" spans="2:12" s="22" customFormat="1" x14ac:dyDescent="0.25">
      <c r="B15" s="4"/>
      <c r="C15" s="46"/>
      <c r="D15" s="46"/>
      <c r="E15" s="46"/>
      <c r="F15" s="46"/>
      <c r="G15" s="102"/>
      <c r="H15" s="195"/>
      <c r="I15" s="109"/>
      <c r="J15" s="138"/>
      <c r="K15" s="49"/>
      <c r="L15" s="49"/>
    </row>
    <row r="16" spans="2:12" s="22" customFormat="1" x14ac:dyDescent="0.25">
      <c r="B16" s="98" t="s">
        <v>171</v>
      </c>
      <c r="C16" s="46">
        <v>412502736.45999998</v>
      </c>
      <c r="D16" s="46"/>
      <c r="E16" s="46">
        <f>SUM(E10:E15)</f>
        <v>0</v>
      </c>
      <c r="F16" s="46">
        <f>SUM(F10:F15)</f>
        <v>335620996.35000002</v>
      </c>
      <c r="G16" s="102">
        <f>SUM(C16:F16)</f>
        <v>748123732.80999994</v>
      </c>
      <c r="H16" s="195"/>
      <c r="I16" s="109"/>
      <c r="J16" s="138"/>
      <c r="K16" s="49"/>
      <c r="L16" s="49"/>
    </row>
    <row r="17" spans="2:9" x14ac:dyDescent="0.25">
      <c r="B17" s="3" t="s">
        <v>86</v>
      </c>
      <c r="C17" s="43"/>
      <c r="D17" s="43"/>
      <c r="E17" s="43"/>
      <c r="F17" s="43"/>
      <c r="G17" s="83"/>
      <c r="H17" s="82"/>
    </row>
    <row r="18" spans="2:9" x14ac:dyDescent="0.25">
      <c r="B18" s="3" t="s">
        <v>87</v>
      </c>
      <c r="C18" s="43"/>
      <c r="D18" s="43"/>
      <c r="E18" s="43"/>
      <c r="F18" s="43"/>
      <c r="G18" s="83"/>
      <c r="H18" s="82"/>
    </row>
    <row r="19" spans="2:9" ht="31.5" x14ac:dyDescent="0.25">
      <c r="B19" s="3" t="s">
        <v>61</v>
      </c>
      <c r="C19" s="43"/>
      <c r="D19" s="43"/>
      <c r="E19" s="43"/>
      <c r="F19" s="43"/>
      <c r="G19" s="83"/>
      <c r="H19" s="141"/>
    </row>
    <row r="20" spans="2:9" x14ac:dyDescent="0.25">
      <c r="B20" s="3" t="s">
        <v>59</v>
      </c>
      <c r="C20" s="43"/>
      <c r="D20" s="43"/>
      <c r="E20" s="43"/>
      <c r="F20" s="83"/>
      <c r="G20" s="83">
        <f>SUM(F20)</f>
        <v>0</v>
      </c>
      <c r="H20" s="81"/>
    </row>
    <row r="21" spans="2:9" x14ac:dyDescent="0.25">
      <c r="B21" s="3" t="s">
        <v>60</v>
      </c>
      <c r="D21" s="54"/>
      <c r="E21" s="43"/>
      <c r="F21" s="43">
        <v>82629161.700000018</v>
      </c>
      <c r="G21" s="83">
        <f>SUM(F21)</f>
        <v>82629161.700000018</v>
      </c>
      <c r="H21" s="81"/>
    </row>
    <row r="22" spans="2:9" ht="16.5" thickBot="1" x14ac:dyDescent="0.3">
      <c r="B22" s="4" t="s">
        <v>172</v>
      </c>
      <c r="C22" s="55">
        <f>SUM(C15:C21)</f>
        <v>412502736.45999998</v>
      </c>
      <c r="D22" s="55">
        <f>SUM(D15:D21)</f>
        <v>0</v>
      </c>
      <c r="E22" s="55">
        <f>SUM(E15:E21)</f>
        <v>0</v>
      </c>
      <c r="F22" s="55">
        <f>SUM(F16:F21)</f>
        <v>418250158.05000007</v>
      </c>
      <c r="G22" s="196">
        <f>SUM(G16:G21)</f>
        <v>830752894.50999999</v>
      </c>
      <c r="H22" s="81"/>
    </row>
    <row r="23" spans="2:9" x14ac:dyDescent="0.25">
      <c r="B23" s="4"/>
      <c r="C23" s="18"/>
      <c r="D23" s="18"/>
      <c r="E23" s="18"/>
      <c r="F23" s="46"/>
      <c r="G23" s="102"/>
      <c r="H23" s="81"/>
      <c r="I23" s="116"/>
    </row>
    <row r="24" spans="2:9" x14ac:dyDescent="0.25">
      <c r="B24" s="4"/>
      <c r="C24" s="18"/>
      <c r="D24" s="18"/>
      <c r="E24" s="18"/>
      <c r="F24" s="46"/>
      <c r="G24" s="102"/>
      <c r="H24" s="81"/>
      <c r="I24" s="116"/>
    </row>
    <row r="25" spans="2:9" x14ac:dyDescent="0.25">
      <c r="B25" s="4"/>
      <c r="C25" s="18"/>
      <c r="D25" s="18"/>
      <c r="E25" s="18"/>
      <c r="F25" s="46"/>
      <c r="G25" s="102"/>
      <c r="H25" s="81"/>
      <c r="I25" s="116"/>
    </row>
    <row r="26" spans="2:9" x14ac:dyDescent="0.25">
      <c r="B26" s="80"/>
      <c r="F26" s="127"/>
      <c r="G26" s="82"/>
      <c r="H26" s="81"/>
    </row>
    <row r="27" spans="2:9" x14ac:dyDescent="0.25">
      <c r="B27" s="80"/>
      <c r="H27" s="81"/>
    </row>
    <row r="28" spans="2:9" x14ac:dyDescent="0.25">
      <c r="B28" s="62" t="s">
        <v>181</v>
      </c>
      <c r="C28" s="60"/>
      <c r="E28" s="62" t="s">
        <v>179</v>
      </c>
      <c r="F28" s="81"/>
    </row>
    <row r="29" spans="2:9" x14ac:dyDescent="0.25">
      <c r="B29" s="188" t="s">
        <v>153</v>
      </c>
      <c r="C29" s="61"/>
      <c r="E29" s="188" t="s">
        <v>178</v>
      </c>
      <c r="F29" s="78"/>
    </row>
    <row r="30" spans="2:9" x14ac:dyDescent="0.25">
      <c r="B30" s="200"/>
      <c r="C30" s="200"/>
      <c r="E30" s="179"/>
      <c r="F30" s="78"/>
      <c r="G30" s="197"/>
    </row>
    <row r="31" spans="2:9" x14ac:dyDescent="0.25">
      <c r="B31" s="63"/>
      <c r="C31" s="63"/>
      <c r="D31" s="63"/>
      <c r="E31" s="95"/>
      <c r="F31" s="93"/>
      <c r="G31" s="197"/>
    </row>
    <row r="32" spans="2:9" x14ac:dyDescent="0.25">
      <c r="B32" s="88"/>
      <c r="C32" s="88"/>
      <c r="D32" s="88"/>
      <c r="E32" s="88"/>
      <c r="F32" s="93"/>
      <c r="G32" s="197"/>
    </row>
    <row r="33" spans="2:7" x14ac:dyDescent="0.25">
      <c r="B33" s="88"/>
      <c r="C33" s="88"/>
      <c r="D33" s="88"/>
      <c r="E33" s="88"/>
      <c r="F33" s="93"/>
      <c r="G33" s="197"/>
    </row>
    <row r="34" spans="2:7" ht="15.75" customHeight="1" x14ac:dyDescent="0.25">
      <c r="B34" s="48"/>
      <c r="C34" s="88"/>
    </row>
    <row r="35" spans="2:7" x14ac:dyDescent="0.25">
      <c r="B35" s="15"/>
      <c r="C35" s="88"/>
    </row>
    <row r="36" spans="2:7" x14ac:dyDescent="0.25">
      <c r="B36" s="88"/>
      <c r="C36" s="88"/>
      <c r="D36" s="88"/>
      <c r="E36" s="88"/>
      <c r="F36" s="93"/>
      <c r="G36" s="197"/>
    </row>
  </sheetData>
  <mergeCells count="4">
    <mergeCell ref="B2:G2"/>
    <mergeCell ref="B3:G3"/>
    <mergeCell ref="B4:G4"/>
    <mergeCell ref="B5:G5"/>
  </mergeCells>
  <pageMargins left="0.70866141732283472" right="0.70866141732283472" top="0.74803149606299213" bottom="0.74803149606299213" header="0.31496062992125984" footer="0.31496062992125984"/>
  <pageSetup scale="7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1"/>
  <sheetViews>
    <sheetView workbookViewId="0">
      <selection activeCell="D35" sqref="D35"/>
    </sheetView>
  </sheetViews>
  <sheetFormatPr baseColWidth="10" defaultColWidth="11.42578125" defaultRowHeight="18.75" x14ac:dyDescent="0.3"/>
  <cols>
    <col min="1" max="1" width="4.5703125" style="27" bestFit="1" customWidth="1"/>
    <col min="2" max="2" width="45" style="27" customWidth="1"/>
    <col min="3" max="3" width="23" style="27" bestFit="1" customWidth="1"/>
    <col min="4" max="4" width="24.42578125" style="27" bestFit="1" customWidth="1"/>
    <col min="5" max="5" width="18.28515625" style="27" customWidth="1"/>
    <col min="6" max="6" width="24.140625" style="59" customWidth="1"/>
    <col min="7" max="10" width="11.42578125" style="27"/>
    <col min="11" max="11" width="21.7109375" style="130" bestFit="1" customWidth="1"/>
    <col min="12" max="12" width="20.140625" style="27" bestFit="1" customWidth="1"/>
    <col min="13" max="16384" width="11.42578125" style="27"/>
  </cols>
  <sheetData>
    <row r="1" spans="1:7" x14ac:dyDescent="0.3">
      <c r="B1" s="208" t="s">
        <v>162</v>
      </c>
      <c r="C1" s="208"/>
      <c r="D1" s="208"/>
      <c r="E1" s="208"/>
      <c r="F1" s="208"/>
    </row>
    <row r="2" spans="1:7" x14ac:dyDescent="0.3">
      <c r="A2" s="209" t="s">
        <v>113</v>
      </c>
      <c r="B2" s="209"/>
      <c r="C2" s="209"/>
      <c r="D2" s="209"/>
      <c r="E2" s="209"/>
      <c r="F2" s="209"/>
      <c r="G2" s="26"/>
    </row>
    <row r="3" spans="1:7" x14ac:dyDescent="0.3">
      <c r="A3" s="209" t="s">
        <v>169</v>
      </c>
      <c r="B3" s="209"/>
      <c r="C3" s="209"/>
      <c r="D3" s="209"/>
      <c r="E3" s="209"/>
      <c r="F3" s="209"/>
      <c r="G3" s="26"/>
    </row>
    <row r="4" spans="1:7" x14ac:dyDescent="0.3">
      <c r="A4" s="209" t="s">
        <v>84</v>
      </c>
      <c r="B4" s="209"/>
      <c r="C4" s="209"/>
      <c r="D4" s="209"/>
      <c r="E4" s="209"/>
      <c r="F4" s="209"/>
      <c r="G4" s="26"/>
    </row>
    <row r="5" spans="1:7" x14ac:dyDescent="0.3">
      <c r="A5" s="210" t="s">
        <v>85</v>
      </c>
      <c r="B5" s="210"/>
      <c r="C5" s="210"/>
      <c r="D5" s="210"/>
      <c r="E5" s="210"/>
      <c r="F5" s="210"/>
      <c r="G5" s="28"/>
    </row>
    <row r="6" spans="1:7" x14ac:dyDescent="0.3">
      <c r="A6" s="211"/>
      <c r="B6" s="211"/>
      <c r="C6" s="211"/>
      <c r="D6" s="211"/>
      <c r="E6" s="211"/>
      <c r="F6" s="211"/>
      <c r="G6" s="211"/>
    </row>
    <row r="7" spans="1:7" ht="56.25" x14ac:dyDescent="0.3">
      <c r="A7" s="207" t="s">
        <v>121</v>
      </c>
      <c r="B7" s="207"/>
      <c r="C7" s="29" t="s">
        <v>122</v>
      </c>
      <c r="D7" s="29" t="s">
        <v>123</v>
      </c>
      <c r="E7" s="29" t="s">
        <v>114</v>
      </c>
      <c r="F7" s="37" t="s">
        <v>112</v>
      </c>
    </row>
    <row r="8" spans="1:7" x14ac:dyDescent="0.3">
      <c r="A8" s="30">
        <v>1</v>
      </c>
      <c r="B8" s="31" t="s">
        <v>124</v>
      </c>
      <c r="C8" s="37">
        <f>SUM(C9:C17)</f>
        <v>1169454652</v>
      </c>
      <c r="D8" s="37">
        <f>SUM(D9:D17)</f>
        <v>224379944.02000001</v>
      </c>
      <c r="E8" s="39">
        <f t="shared" ref="E8:E28" si="0">+D8/C8</f>
        <v>0.1918671610192543</v>
      </c>
      <c r="F8" s="37">
        <f>+C8-D8</f>
        <v>945074707.98000002</v>
      </c>
    </row>
    <row r="9" spans="1:7" hidden="1" x14ac:dyDescent="0.3">
      <c r="A9" s="32">
        <v>1.1000000000000001</v>
      </c>
      <c r="B9" s="33" t="s">
        <v>35</v>
      </c>
      <c r="C9" s="40">
        <v>0</v>
      </c>
      <c r="D9" s="40">
        <v>0</v>
      </c>
      <c r="E9" s="39" t="e">
        <f t="shared" si="0"/>
        <v>#DIV/0!</v>
      </c>
      <c r="F9" s="37">
        <f t="shared" ref="F9:F28" si="1">+C9-D9</f>
        <v>0</v>
      </c>
    </row>
    <row r="10" spans="1:7" hidden="1" x14ac:dyDescent="0.3">
      <c r="A10" s="32">
        <v>1.2</v>
      </c>
      <c r="B10" s="33" t="s">
        <v>125</v>
      </c>
      <c r="C10" s="40">
        <v>0</v>
      </c>
      <c r="D10" s="40">
        <v>0</v>
      </c>
      <c r="E10" s="39" t="e">
        <f t="shared" si="0"/>
        <v>#DIV/0!</v>
      </c>
      <c r="F10" s="37">
        <f t="shared" si="1"/>
        <v>0</v>
      </c>
    </row>
    <row r="11" spans="1:7" hidden="1" x14ac:dyDescent="0.3">
      <c r="A11" s="32">
        <v>1.3</v>
      </c>
      <c r="B11" s="33" t="s">
        <v>126</v>
      </c>
      <c r="C11" s="40">
        <v>0</v>
      </c>
      <c r="D11" s="40">
        <v>0</v>
      </c>
      <c r="E11" s="39" t="e">
        <f t="shared" si="0"/>
        <v>#DIV/0!</v>
      </c>
      <c r="F11" s="37">
        <f t="shared" si="1"/>
        <v>0</v>
      </c>
    </row>
    <row r="12" spans="1:7" x14ac:dyDescent="0.3">
      <c r="A12" s="32">
        <v>1.4</v>
      </c>
      <c r="B12" s="33" t="s">
        <v>127</v>
      </c>
      <c r="C12" s="90">
        <v>633744919</v>
      </c>
      <c r="D12" s="90">
        <v>116582560.47</v>
      </c>
      <c r="E12" s="39">
        <f t="shared" si="0"/>
        <v>0.18395817776962722</v>
      </c>
      <c r="F12" s="37">
        <f>+C12-D12</f>
        <v>517162358.52999997</v>
      </c>
    </row>
    <row r="13" spans="1:7" x14ac:dyDescent="0.3">
      <c r="A13" s="32">
        <v>1.5</v>
      </c>
      <c r="B13" s="33" t="s">
        <v>128</v>
      </c>
      <c r="C13" s="90">
        <v>535709733</v>
      </c>
      <c r="D13" s="90">
        <v>107797383.55000001</v>
      </c>
      <c r="E13" s="39">
        <f t="shared" si="0"/>
        <v>0.2012234927043971</v>
      </c>
      <c r="F13" s="37">
        <f t="shared" si="1"/>
        <v>427912349.44999999</v>
      </c>
    </row>
    <row r="14" spans="1:7" x14ac:dyDescent="0.3">
      <c r="A14" s="32">
        <v>1.6</v>
      </c>
      <c r="B14" s="33" t="s">
        <v>129</v>
      </c>
      <c r="C14" s="40"/>
      <c r="D14" s="40"/>
      <c r="E14" s="39" t="e">
        <f t="shared" si="0"/>
        <v>#DIV/0!</v>
      </c>
      <c r="F14" s="37">
        <f t="shared" si="1"/>
        <v>0</v>
      </c>
    </row>
    <row r="15" spans="1:7" hidden="1" x14ac:dyDescent="0.3">
      <c r="A15" s="32">
        <v>1.7</v>
      </c>
      <c r="B15" s="33" t="s">
        <v>130</v>
      </c>
      <c r="C15" s="40">
        <v>0</v>
      </c>
      <c r="D15" s="40">
        <v>0</v>
      </c>
      <c r="E15" s="39" t="e">
        <f t="shared" si="0"/>
        <v>#DIV/0!</v>
      </c>
      <c r="F15" s="37">
        <f t="shared" si="1"/>
        <v>0</v>
      </c>
    </row>
    <row r="16" spans="1:7" ht="37.5" hidden="1" x14ac:dyDescent="0.3">
      <c r="A16" s="32">
        <v>1.8</v>
      </c>
      <c r="B16" s="33" t="s">
        <v>131</v>
      </c>
      <c r="C16" s="40">
        <v>0</v>
      </c>
      <c r="D16" s="40">
        <v>0</v>
      </c>
      <c r="E16" s="39" t="e">
        <f t="shared" si="0"/>
        <v>#DIV/0!</v>
      </c>
      <c r="F16" s="37">
        <f t="shared" si="1"/>
        <v>0</v>
      </c>
    </row>
    <row r="17" spans="1:6" ht="18.75" hidden="1" customHeight="1" x14ac:dyDescent="0.3">
      <c r="A17" s="32">
        <v>1.9</v>
      </c>
      <c r="B17" s="33" t="s">
        <v>132</v>
      </c>
      <c r="C17" s="40">
        <v>0</v>
      </c>
      <c r="D17" s="40">
        <v>0</v>
      </c>
      <c r="E17" s="39">
        <v>0</v>
      </c>
      <c r="F17" s="37">
        <f t="shared" si="1"/>
        <v>0</v>
      </c>
    </row>
    <row r="18" spans="1:6" x14ac:dyDescent="0.3">
      <c r="A18" s="30">
        <v>2</v>
      </c>
      <c r="B18" s="31" t="s">
        <v>133</v>
      </c>
      <c r="C18" s="37">
        <f>SUM(C19:C28)</f>
        <v>1169454652</v>
      </c>
      <c r="D18" s="37">
        <f>SUM(D19:D28)</f>
        <v>137071386.69</v>
      </c>
      <c r="E18" s="39">
        <f t="shared" si="0"/>
        <v>0.11720966388528249</v>
      </c>
      <c r="F18" s="37">
        <f>+C18-D18</f>
        <v>1032383265.3099999</v>
      </c>
    </row>
    <row r="19" spans="1:6" x14ac:dyDescent="0.3">
      <c r="A19" s="32">
        <v>2.1</v>
      </c>
      <c r="B19" s="33" t="s">
        <v>134</v>
      </c>
      <c r="C19" s="40">
        <f>633744919+50428446</f>
        <v>684173365</v>
      </c>
      <c r="D19" s="181">
        <v>112347502.67</v>
      </c>
      <c r="E19" s="39">
        <f t="shared" si="0"/>
        <v>0.16420911484912892</v>
      </c>
      <c r="F19" s="37">
        <f t="shared" ref="F19:F24" si="2">+C19-D19</f>
        <v>571825862.33000004</v>
      </c>
    </row>
    <row r="20" spans="1:6" x14ac:dyDescent="0.3">
      <c r="A20" s="32">
        <v>2.2000000000000002</v>
      </c>
      <c r="B20" s="33" t="s">
        <v>135</v>
      </c>
      <c r="C20" s="40">
        <v>90324490</v>
      </c>
      <c r="D20" s="181">
        <v>8984534.3100000005</v>
      </c>
      <c r="E20" s="39">
        <f t="shared" si="0"/>
        <v>9.9469527145960093E-2</v>
      </c>
      <c r="F20" s="37">
        <f t="shared" si="2"/>
        <v>81339955.689999998</v>
      </c>
    </row>
    <row r="21" spans="1:6" x14ac:dyDescent="0.3">
      <c r="A21" s="32">
        <v>2.2999999999999998</v>
      </c>
      <c r="B21" s="33" t="s">
        <v>136</v>
      </c>
      <c r="C21" s="91">
        <v>311764235</v>
      </c>
      <c r="D21" s="181">
        <v>12030695.67</v>
      </c>
      <c r="E21" s="39">
        <f t="shared" si="0"/>
        <v>3.8589082131245747E-2</v>
      </c>
      <c r="F21" s="37">
        <f t="shared" si="2"/>
        <v>299733539.32999998</v>
      </c>
    </row>
    <row r="22" spans="1:6" hidden="1" x14ac:dyDescent="0.3">
      <c r="A22" s="32">
        <v>2.4</v>
      </c>
      <c r="B22" s="33" t="s">
        <v>137</v>
      </c>
      <c r="C22" s="40"/>
      <c r="D22" s="181"/>
      <c r="E22" s="39" t="e">
        <f t="shared" si="0"/>
        <v>#DIV/0!</v>
      </c>
      <c r="F22" s="37">
        <f t="shared" si="2"/>
        <v>0</v>
      </c>
    </row>
    <row r="23" spans="1:6" hidden="1" x14ac:dyDescent="0.3">
      <c r="A23" s="32">
        <v>2.5</v>
      </c>
      <c r="B23" s="33" t="s">
        <v>138</v>
      </c>
      <c r="C23" s="40"/>
      <c r="D23" s="181"/>
      <c r="E23" s="39" t="e">
        <f t="shared" si="0"/>
        <v>#DIV/0!</v>
      </c>
      <c r="F23" s="37">
        <f t="shared" si="2"/>
        <v>0</v>
      </c>
    </row>
    <row r="24" spans="1:6" x14ac:dyDescent="0.3">
      <c r="A24" s="32">
        <v>2.6</v>
      </c>
      <c r="B24" s="33" t="s">
        <v>139</v>
      </c>
      <c r="C24" s="91">
        <v>83192562</v>
      </c>
      <c r="D24" s="181">
        <v>3708654.04</v>
      </c>
      <c r="E24" s="39">
        <f t="shared" si="0"/>
        <v>4.4579154083510493E-2</v>
      </c>
      <c r="F24" s="37">
        <f t="shared" si="2"/>
        <v>79483907.959999993</v>
      </c>
    </row>
    <row r="25" spans="1:6" ht="18.75" hidden="1" customHeight="1" x14ac:dyDescent="0.3">
      <c r="A25" s="32">
        <v>2.7</v>
      </c>
      <c r="B25" s="33" t="s">
        <v>140</v>
      </c>
      <c r="C25" s="40"/>
      <c r="D25" s="40"/>
      <c r="E25" s="39"/>
      <c r="F25" s="37">
        <f t="shared" si="1"/>
        <v>0</v>
      </c>
    </row>
    <row r="26" spans="1:6" ht="37.5" hidden="1" x14ac:dyDescent="0.3">
      <c r="A26" s="32">
        <v>2.8</v>
      </c>
      <c r="B26" s="33" t="s">
        <v>111</v>
      </c>
      <c r="C26" s="40">
        <v>0</v>
      </c>
      <c r="D26" s="40">
        <v>0</v>
      </c>
      <c r="E26" s="39" t="e">
        <f t="shared" si="0"/>
        <v>#DIV/0!</v>
      </c>
      <c r="F26" s="37">
        <f t="shared" si="1"/>
        <v>0</v>
      </c>
    </row>
    <row r="27" spans="1:6" hidden="1" x14ac:dyDescent="0.3">
      <c r="A27" s="32">
        <v>2.9</v>
      </c>
      <c r="B27" s="33" t="s">
        <v>46</v>
      </c>
      <c r="C27" s="40">
        <v>0</v>
      </c>
      <c r="D27" s="40">
        <v>0</v>
      </c>
      <c r="E27" s="39" t="e">
        <f t="shared" si="0"/>
        <v>#DIV/0!</v>
      </c>
      <c r="F27" s="37">
        <f t="shared" si="1"/>
        <v>0</v>
      </c>
    </row>
    <row r="28" spans="1:6" hidden="1" x14ac:dyDescent="0.3">
      <c r="A28" s="32">
        <v>2.1</v>
      </c>
      <c r="B28" s="33" t="s">
        <v>117</v>
      </c>
      <c r="C28" s="40">
        <v>0</v>
      </c>
      <c r="D28" s="40">
        <v>0</v>
      </c>
      <c r="E28" s="39" t="e">
        <f t="shared" si="0"/>
        <v>#DIV/0!</v>
      </c>
      <c r="F28" s="37">
        <f t="shared" si="1"/>
        <v>0</v>
      </c>
    </row>
    <row r="29" spans="1:6" x14ac:dyDescent="0.3">
      <c r="A29" s="34"/>
      <c r="B29" s="97" t="s">
        <v>141</v>
      </c>
      <c r="C29" s="92">
        <f>+C8-C18</f>
        <v>0</v>
      </c>
      <c r="D29" s="92">
        <f>+D8-D18</f>
        <v>87308557.330000013</v>
      </c>
      <c r="E29" s="92">
        <f>+E8-E18</f>
        <v>7.4657497133971809E-2</v>
      </c>
      <c r="F29" s="131">
        <f>+F8-F18</f>
        <v>-87308557.329999924</v>
      </c>
    </row>
    <row r="30" spans="1:6" x14ac:dyDescent="0.3">
      <c r="A30" s="34"/>
      <c r="B30" s="97"/>
      <c r="C30" s="35"/>
      <c r="D30" s="125"/>
      <c r="E30" s="35"/>
      <c r="F30" s="38"/>
    </row>
    <row r="31" spans="1:6" x14ac:dyDescent="0.3">
      <c r="A31" s="34"/>
      <c r="B31" s="97"/>
      <c r="C31" s="35"/>
      <c r="D31" s="125"/>
      <c r="E31" s="35"/>
      <c r="F31" s="38"/>
    </row>
    <row r="32" spans="1:6" x14ac:dyDescent="0.3">
      <c r="A32" s="34"/>
      <c r="B32" s="97"/>
      <c r="C32" s="35"/>
      <c r="D32" s="126"/>
      <c r="E32" s="35"/>
      <c r="F32" s="38"/>
    </row>
    <row r="33" spans="2:6" x14ac:dyDescent="0.3">
      <c r="D33" s="59"/>
    </row>
    <row r="34" spans="2:6" x14ac:dyDescent="0.3">
      <c r="B34" s="62" t="s">
        <v>152</v>
      </c>
      <c r="C34" s="96"/>
      <c r="D34" s="8"/>
      <c r="E34" s="62" t="s">
        <v>179</v>
      </c>
      <c r="F34" s="81"/>
    </row>
    <row r="35" spans="2:6" x14ac:dyDescent="0.3">
      <c r="B35" s="94" t="s">
        <v>153</v>
      </c>
      <c r="C35" s="95"/>
      <c r="D35" s="8"/>
      <c r="E35" s="188" t="s">
        <v>178</v>
      </c>
      <c r="F35" s="78"/>
    </row>
    <row r="36" spans="2:6" x14ac:dyDescent="0.3">
      <c r="B36" s="88"/>
      <c r="C36" s="88"/>
      <c r="D36" s="8"/>
      <c r="E36" s="179"/>
      <c r="F36" s="78"/>
    </row>
    <row r="37" spans="2:6" x14ac:dyDescent="0.3">
      <c r="B37" s="88"/>
      <c r="C37" s="88"/>
      <c r="D37" s="88"/>
      <c r="E37" s="88"/>
      <c r="F37" s="93"/>
    </row>
    <row r="38" spans="2:6" x14ac:dyDescent="0.3">
      <c r="B38" s="48"/>
      <c r="C38" s="88"/>
      <c r="D38" s="59"/>
      <c r="F38" s="60"/>
    </row>
    <row r="39" spans="2:6" x14ac:dyDescent="0.3">
      <c r="B39" s="15"/>
      <c r="C39" s="88"/>
      <c r="F39" s="61"/>
    </row>
    <row r="40" spans="2:6" x14ac:dyDescent="0.3">
      <c r="B40" s="88"/>
      <c r="C40" s="88"/>
      <c r="D40" s="88"/>
      <c r="E40" s="88"/>
      <c r="F40" s="93"/>
    </row>
    <row r="41" spans="2:6" x14ac:dyDescent="0.3">
      <c r="B41" s="94"/>
    </row>
  </sheetData>
  <mergeCells count="7">
    <mergeCell ref="A7:B7"/>
    <mergeCell ref="B1:F1"/>
    <mergeCell ref="A2:F2"/>
    <mergeCell ref="A3:F3"/>
    <mergeCell ref="A4:F4"/>
    <mergeCell ref="A5:F5"/>
    <mergeCell ref="A6:G6"/>
  </mergeCells>
  <pageMargins left="0.70866141732283472" right="0.70866141732283472" top="0.74803149606299213" bottom="0.74803149606299213" header="0.31496062992125984" footer="0.31496062992125984"/>
  <pageSetup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C256"/>
  <sheetViews>
    <sheetView workbookViewId="0">
      <selection activeCell="F22" sqref="F22"/>
    </sheetView>
  </sheetViews>
  <sheetFormatPr baseColWidth="10" defaultRowHeight="15" x14ac:dyDescent="0.25"/>
  <cols>
    <col min="1" max="1" width="6.7109375" style="88" customWidth="1"/>
    <col min="2" max="2" width="34.85546875" style="88" customWidth="1"/>
    <col min="3" max="3" width="13.140625" style="88" customWidth="1"/>
    <col min="4" max="4" width="14.28515625" style="88" customWidth="1"/>
    <col min="5" max="5" width="22.85546875" style="88" customWidth="1"/>
    <col min="6" max="6" width="21.5703125" style="88" customWidth="1"/>
    <col min="7" max="9" width="11.42578125" style="88"/>
    <col min="10" max="10" width="14.140625" style="88" bestFit="1" customWidth="1"/>
    <col min="11" max="11" width="11.42578125" style="88"/>
    <col min="12" max="12" width="14.140625" style="88" bestFit="1" customWidth="1"/>
    <col min="13" max="13" width="13.140625" style="88" bestFit="1" customWidth="1"/>
    <col min="14" max="16384" width="11.42578125" style="88"/>
  </cols>
  <sheetData>
    <row r="2" spans="1:29" x14ac:dyDescent="0.25">
      <c r="A2" s="146"/>
    </row>
    <row r="3" spans="1:29" x14ac:dyDescent="0.25">
      <c r="F3" s="64"/>
    </row>
    <row r="5" spans="1:29" ht="15.75" x14ac:dyDescent="0.25">
      <c r="A5" s="212" t="s">
        <v>167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</row>
    <row r="6" spans="1:29" ht="15.75" x14ac:dyDescent="0.25">
      <c r="A6" s="212" t="s">
        <v>168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</row>
    <row r="7" spans="1:29" ht="15.75" x14ac:dyDescent="0.25">
      <c r="A7" s="212"/>
      <c r="B7" s="212"/>
      <c r="C7" s="212"/>
      <c r="D7" s="212"/>
      <c r="E7" s="212"/>
      <c r="F7" s="212"/>
    </row>
    <row r="9" spans="1:29" s="172" customFormat="1" x14ac:dyDescent="0.25">
      <c r="A9" s="179"/>
      <c r="B9" s="179"/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</row>
    <row r="10" spans="1:29" x14ac:dyDescent="0.25">
      <c r="A10" s="179"/>
      <c r="B10" s="179"/>
      <c r="C10" s="179"/>
      <c r="D10" s="179"/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</row>
    <row r="11" spans="1:29" x14ac:dyDescent="0.25">
      <c r="A11" s="179"/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</row>
    <row r="12" spans="1:29" x14ac:dyDescent="0.25">
      <c r="A12" s="179"/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</row>
    <row r="13" spans="1:29" x14ac:dyDescent="0.25">
      <c r="A13" s="179"/>
      <c r="B13" s="179"/>
      <c r="C13" s="179"/>
      <c r="D13" s="179" t="s">
        <v>170</v>
      </c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</row>
    <row r="14" spans="1:29" x14ac:dyDescent="0.25">
      <c r="A14" s="179"/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</row>
    <row r="15" spans="1:29" x14ac:dyDescent="0.25">
      <c r="A15" s="179"/>
      <c r="B15" s="179"/>
      <c r="C15" s="179"/>
      <c r="D15" s="179"/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</row>
    <row r="16" spans="1:29" x14ac:dyDescent="0.25">
      <c r="A16" s="179"/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</row>
    <row r="17" spans="1:18" x14ac:dyDescent="0.25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</row>
    <row r="18" spans="1:18" x14ac:dyDescent="0.25">
      <c r="A18" s="179"/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</row>
    <row r="19" spans="1:18" x14ac:dyDescent="0.25">
      <c r="A19" s="179"/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</row>
    <row r="20" spans="1:18" x14ac:dyDescent="0.25">
      <c r="A20" s="179"/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</row>
    <row r="21" spans="1:18" x14ac:dyDescent="0.25">
      <c r="A21" s="179"/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</row>
    <row r="22" spans="1:18" x14ac:dyDescent="0.25">
      <c r="A22" s="179"/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</row>
    <row r="23" spans="1:18" x14ac:dyDescent="0.25">
      <c r="A23" s="179"/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</row>
    <row r="24" spans="1:18" x14ac:dyDescent="0.25">
      <c r="A24" s="179"/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</row>
    <row r="25" spans="1:18" x14ac:dyDescent="0.25">
      <c r="A25" s="179"/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</row>
    <row r="26" spans="1:18" x14ac:dyDescent="0.25">
      <c r="A26" s="179"/>
      <c r="B26" s="179"/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</row>
    <row r="27" spans="1:18" x14ac:dyDescent="0.25">
      <c r="A27" s="179"/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</row>
    <row r="28" spans="1:18" x14ac:dyDescent="0.25">
      <c r="A28" s="179"/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</row>
    <row r="29" spans="1:18" x14ac:dyDescent="0.25">
      <c r="A29" s="179"/>
      <c r="B29" s="179"/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</row>
    <row r="30" spans="1:18" x14ac:dyDescent="0.25">
      <c r="A30" s="179"/>
      <c r="B30" s="179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</row>
    <row r="31" spans="1:18" x14ac:dyDescent="0.25">
      <c r="A31" s="179"/>
      <c r="B31" s="179"/>
      <c r="C31" s="179"/>
      <c r="D31" s="179"/>
      <c r="E31" s="179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</row>
    <row r="32" spans="1:18" x14ac:dyDescent="0.25">
      <c r="A32" s="179"/>
      <c r="B32" s="179"/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</row>
    <row r="33" spans="1:18" x14ac:dyDescent="0.25">
      <c r="A33" s="179"/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</row>
    <row r="34" spans="1:18" x14ac:dyDescent="0.25">
      <c r="A34" s="179"/>
      <c r="B34" s="179"/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</row>
    <row r="35" spans="1:18" x14ac:dyDescent="0.25">
      <c r="A35" s="179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</row>
    <row r="36" spans="1:18" x14ac:dyDescent="0.25">
      <c r="A36" s="179"/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</row>
    <row r="37" spans="1:18" x14ac:dyDescent="0.25">
      <c r="A37" s="179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</row>
    <row r="38" spans="1:18" x14ac:dyDescent="0.25">
      <c r="A38" s="179"/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</row>
    <row r="39" spans="1:18" x14ac:dyDescent="0.25">
      <c r="A39" s="179"/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</row>
    <row r="40" spans="1:18" x14ac:dyDescent="0.25">
      <c r="A40" s="179"/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</row>
    <row r="41" spans="1:18" x14ac:dyDescent="0.25">
      <c r="A41" s="179"/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</row>
    <row r="42" spans="1:18" x14ac:dyDescent="0.25">
      <c r="A42" s="179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</row>
    <row r="43" spans="1:18" x14ac:dyDescent="0.25">
      <c r="A43" s="179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</row>
    <row r="44" spans="1:18" x14ac:dyDescent="0.25">
      <c r="A44" s="179"/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</row>
    <row r="45" spans="1:18" x14ac:dyDescent="0.25">
      <c r="A45" s="179"/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</row>
    <row r="46" spans="1:18" x14ac:dyDescent="0.25">
      <c r="A46" s="179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</row>
    <row r="47" spans="1:18" x14ac:dyDescent="0.25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</row>
    <row r="48" spans="1:18" x14ac:dyDescent="0.25">
      <c r="A48" s="179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</row>
    <row r="49" spans="1:18" x14ac:dyDescent="0.25">
      <c r="A49" s="179"/>
      <c r="B49" s="179"/>
      <c r="C49" s="179"/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</row>
    <row r="50" spans="1:18" x14ac:dyDescent="0.25">
      <c r="A50" s="179"/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</row>
    <row r="51" spans="1:18" x14ac:dyDescent="0.25">
      <c r="A51" s="179"/>
      <c r="B51" s="179"/>
      <c r="C51" s="179"/>
      <c r="D51" s="179"/>
      <c r="E51" s="179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</row>
    <row r="52" spans="1:18" x14ac:dyDescent="0.25">
      <c r="A52" s="179"/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</row>
    <row r="53" spans="1:18" x14ac:dyDescent="0.25">
      <c r="A53" s="179"/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</row>
    <row r="54" spans="1:18" x14ac:dyDescent="0.25">
      <c r="A54" s="179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</row>
    <row r="55" spans="1:18" x14ac:dyDescent="0.25">
      <c r="A55" s="179"/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</row>
    <row r="56" spans="1:18" x14ac:dyDescent="0.25">
      <c r="A56" s="179"/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</row>
    <row r="57" spans="1:18" x14ac:dyDescent="0.25">
      <c r="A57" s="179"/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</row>
    <row r="58" spans="1:18" x14ac:dyDescent="0.25">
      <c r="A58" s="179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</row>
    <row r="59" spans="1:18" x14ac:dyDescent="0.25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</row>
    <row r="60" spans="1:18" x14ac:dyDescent="0.25">
      <c r="A60" s="179"/>
      <c r="B60" s="179"/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</row>
    <row r="61" spans="1:18" x14ac:dyDescent="0.25">
      <c r="A61" s="179"/>
      <c r="B61" s="179"/>
      <c r="C61" s="179"/>
      <c r="D61" s="179"/>
      <c r="E61" s="179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</row>
    <row r="62" spans="1:18" x14ac:dyDescent="0.25">
      <c r="A62" s="179"/>
      <c r="B62" s="179"/>
      <c r="C62" s="179"/>
      <c r="D62" s="179"/>
      <c r="E62" s="179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</row>
    <row r="63" spans="1:18" x14ac:dyDescent="0.25">
      <c r="A63" s="179"/>
      <c r="B63" s="179"/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</row>
    <row r="64" spans="1:18" x14ac:dyDescent="0.25">
      <c r="A64" s="179"/>
      <c r="B64" s="179"/>
      <c r="C64" s="179"/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</row>
    <row r="65" spans="1:18" x14ac:dyDescent="0.25">
      <c r="A65" s="179"/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</row>
    <row r="66" spans="1:18" x14ac:dyDescent="0.25">
      <c r="A66" s="179"/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</row>
    <row r="67" spans="1:18" x14ac:dyDescent="0.25">
      <c r="A67" s="179"/>
      <c r="B67" s="179"/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</row>
    <row r="68" spans="1:18" x14ac:dyDescent="0.25">
      <c r="A68" s="179"/>
      <c r="B68" s="179"/>
      <c r="C68" s="179"/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</row>
    <row r="69" spans="1:18" x14ac:dyDescent="0.25">
      <c r="A69" s="179"/>
      <c r="B69" s="179"/>
      <c r="C69" s="179"/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</row>
    <row r="70" spans="1:18" x14ac:dyDescent="0.25">
      <c r="A70" s="179"/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</row>
    <row r="71" spans="1:18" x14ac:dyDescent="0.25">
      <c r="A71" s="179"/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</row>
    <row r="72" spans="1:18" x14ac:dyDescent="0.25">
      <c r="A72" s="179"/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</row>
    <row r="73" spans="1:18" x14ac:dyDescent="0.25">
      <c r="A73" s="179"/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1:18" x14ac:dyDescent="0.25">
      <c r="A74" s="179"/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</row>
    <row r="75" spans="1:18" x14ac:dyDescent="0.25">
      <c r="A75" s="179"/>
      <c r="B75" s="179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</row>
    <row r="76" spans="1:18" x14ac:dyDescent="0.25">
      <c r="A76" s="179"/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</row>
    <row r="77" spans="1:18" x14ac:dyDescent="0.25">
      <c r="A77" s="179"/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</row>
    <row r="78" spans="1:18" x14ac:dyDescent="0.25">
      <c r="A78" s="17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</row>
    <row r="79" spans="1:18" x14ac:dyDescent="0.25">
      <c r="A79" s="179"/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</row>
    <row r="80" spans="1:18" x14ac:dyDescent="0.25">
      <c r="A80" s="179"/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</row>
    <row r="81" spans="1:18" x14ac:dyDescent="0.25">
      <c r="A81" s="179"/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</row>
    <row r="82" spans="1:18" x14ac:dyDescent="0.25">
      <c r="A82" s="179"/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</row>
    <row r="83" spans="1:18" x14ac:dyDescent="0.25">
      <c r="A83" s="179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</row>
    <row r="84" spans="1:18" x14ac:dyDescent="0.25">
      <c r="A84" s="179"/>
      <c r="B84" s="179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</row>
    <row r="85" spans="1:18" x14ac:dyDescent="0.25">
      <c r="A85" s="179"/>
      <c r="B85" s="179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</row>
    <row r="86" spans="1:18" x14ac:dyDescent="0.25">
      <c r="A86" s="179"/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</row>
    <row r="87" spans="1:18" x14ac:dyDescent="0.25">
      <c r="A87" s="179"/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1:18" x14ac:dyDescent="0.25">
      <c r="A88" s="179"/>
      <c r="B88" s="179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</row>
    <row r="89" spans="1:18" x14ac:dyDescent="0.25">
      <c r="A89" s="179"/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</row>
    <row r="90" spans="1:18" x14ac:dyDescent="0.25">
      <c r="A90" s="179"/>
      <c r="B90" s="179"/>
      <c r="C90" s="179"/>
      <c r="D90" s="179"/>
      <c r="E90" s="179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</row>
    <row r="91" spans="1:18" x14ac:dyDescent="0.25">
      <c r="A91" s="179"/>
      <c r="B91" s="179"/>
      <c r="C91" s="179"/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</row>
    <row r="92" spans="1:18" x14ac:dyDescent="0.25">
      <c r="A92" s="179"/>
      <c r="B92" s="179"/>
      <c r="C92" s="179"/>
      <c r="D92" s="179"/>
      <c r="E92" s="179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</row>
    <row r="93" spans="1:18" x14ac:dyDescent="0.25">
      <c r="A93" s="179"/>
      <c r="B93" s="179"/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</row>
    <row r="94" spans="1:18" x14ac:dyDescent="0.25">
      <c r="A94" s="179"/>
      <c r="B94" s="179"/>
      <c r="C94" s="179"/>
      <c r="D94" s="179"/>
      <c r="E94" s="179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</row>
    <row r="95" spans="1:18" x14ac:dyDescent="0.25">
      <c r="A95" s="179"/>
      <c r="B95" s="179"/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</row>
    <row r="96" spans="1:18" x14ac:dyDescent="0.25">
      <c r="A96" s="179"/>
      <c r="B96" s="179"/>
      <c r="C96" s="179"/>
      <c r="D96" s="179"/>
      <c r="E96" s="179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</row>
    <row r="97" spans="1:18" x14ac:dyDescent="0.25">
      <c r="A97" s="179"/>
      <c r="B97" s="179"/>
      <c r="C97" s="179"/>
      <c r="D97" s="179"/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</row>
    <row r="98" spans="1:18" x14ac:dyDescent="0.25">
      <c r="A98" s="179"/>
      <c r="B98" s="17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</row>
    <row r="99" spans="1:18" x14ac:dyDescent="0.25">
      <c r="A99" s="179"/>
      <c r="B99" s="17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</row>
    <row r="100" spans="1:18" x14ac:dyDescent="0.25">
      <c r="A100" s="179"/>
      <c r="B100" s="17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</row>
    <row r="101" spans="1:18" x14ac:dyDescent="0.25">
      <c r="A101" s="179"/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1:18" x14ac:dyDescent="0.25">
      <c r="A102" s="179"/>
      <c r="B102" s="179"/>
      <c r="C102" s="179"/>
      <c r="D102" s="179"/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</row>
    <row r="103" spans="1:18" x14ac:dyDescent="0.25">
      <c r="A103" s="179"/>
      <c r="B103" s="179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</row>
    <row r="104" spans="1:18" x14ac:dyDescent="0.25">
      <c r="A104" s="179"/>
      <c r="B104" s="179"/>
      <c r="C104" s="179"/>
      <c r="D104" s="179"/>
      <c r="E104" s="179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</row>
    <row r="105" spans="1:18" x14ac:dyDescent="0.25">
      <c r="A105" s="179"/>
      <c r="B105" s="179"/>
      <c r="C105" s="179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</row>
    <row r="106" spans="1:18" x14ac:dyDescent="0.25">
      <c r="A106" s="179"/>
      <c r="B106" s="179"/>
      <c r="C106" s="179"/>
      <c r="D106" s="179"/>
      <c r="E106" s="179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</row>
    <row r="107" spans="1:18" x14ac:dyDescent="0.25">
      <c r="A107" s="179"/>
      <c r="B107" s="179"/>
      <c r="C107" s="179"/>
      <c r="D107" s="179"/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</row>
    <row r="108" spans="1:18" x14ac:dyDescent="0.25">
      <c r="A108" s="179"/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</row>
    <row r="109" spans="1:18" x14ac:dyDescent="0.25">
      <c r="A109" s="179"/>
      <c r="B109" s="179"/>
      <c r="C109" s="179"/>
      <c r="D109" s="179"/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</row>
    <row r="110" spans="1:18" x14ac:dyDescent="0.25">
      <c r="A110" s="179"/>
      <c r="B110" s="179"/>
      <c r="C110" s="179"/>
      <c r="D110" s="179"/>
      <c r="E110" s="179"/>
      <c r="F110" s="179"/>
      <c r="G110" s="179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179"/>
    </row>
    <row r="111" spans="1:18" x14ac:dyDescent="0.25">
      <c r="A111" s="179"/>
      <c r="B111" s="179"/>
      <c r="C111" s="179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</row>
    <row r="112" spans="1:18" x14ac:dyDescent="0.25">
      <c r="A112" s="179"/>
      <c r="B112" s="179"/>
      <c r="C112" s="179"/>
      <c r="D112" s="179"/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179"/>
    </row>
    <row r="113" spans="1:29" x14ac:dyDescent="0.25">
      <c r="A113" s="179"/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</row>
    <row r="114" spans="1:29" x14ac:dyDescent="0.25">
      <c r="A114" s="179"/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</row>
    <row r="115" spans="1:29" x14ac:dyDescent="0.25">
      <c r="A115" s="179"/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1:29" x14ac:dyDescent="0.25">
      <c r="A116" s="179"/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</row>
    <row r="117" spans="1:29" x14ac:dyDescent="0.25">
      <c r="A117" s="179"/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</row>
    <row r="118" spans="1:29" s="173" customFormat="1" x14ac:dyDescent="0.25">
      <c r="A118" s="179"/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</row>
    <row r="119" spans="1:29" x14ac:dyDescent="0.25">
      <c r="A119" s="179"/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</row>
    <row r="120" spans="1:29" x14ac:dyDescent="0.25">
      <c r="A120" s="179"/>
      <c r="B120" s="179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</row>
    <row r="121" spans="1:29" x14ac:dyDescent="0.25">
      <c r="A121" s="179"/>
      <c r="B121" s="179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</row>
    <row r="122" spans="1:29" x14ac:dyDescent="0.25">
      <c r="A122" s="179"/>
      <c r="B122" s="179"/>
      <c r="C122" s="179"/>
      <c r="D122" s="179"/>
      <c r="E122" s="179"/>
      <c r="F122" s="179"/>
      <c r="G122" s="179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179"/>
    </row>
    <row r="123" spans="1:29" x14ac:dyDescent="0.25">
      <c r="A123" s="179"/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</row>
    <row r="124" spans="1:29" x14ac:dyDescent="0.25">
      <c r="A124" s="179"/>
      <c r="B124" s="179"/>
      <c r="C124" s="179"/>
      <c r="D124" s="179"/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</row>
    <row r="125" spans="1:29" x14ac:dyDescent="0.25">
      <c r="A125" s="179"/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</row>
    <row r="126" spans="1:29" x14ac:dyDescent="0.25">
      <c r="A126" s="179"/>
      <c r="B126" s="179"/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</row>
    <row r="127" spans="1:29" x14ac:dyDescent="0.25">
      <c r="A127" s="179"/>
      <c r="B127" s="179"/>
      <c r="C127" s="179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</row>
    <row r="128" spans="1:29" x14ac:dyDescent="0.25">
      <c r="A128" s="179"/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</row>
    <row r="129" spans="1:18" x14ac:dyDescent="0.25">
      <c r="A129" s="179"/>
      <c r="B129" s="179"/>
      <c r="C129" s="179"/>
      <c r="D129" s="179"/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</row>
    <row r="130" spans="1:18" x14ac:dyDescent="0.25">
      <c r="A130" s="179"/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</row>
    <row r="131" spans="1:18" x14ac:dyDescent="0.25">
      <c r="A131" s="179"/>
      <c r="B131" s="179"/>
      <c r="C131" s="179"/>
      <c r="D131" s="179"/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179"/>
    </row>
    <row r="132" spans="1:18" x14ac:dyDescent="0.25">
      <c r="A132" s="179"/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</row>
    <row r="133" spans="1:18" x14ac:dyDescent="0.25">
      <c r="A133" s="179"/>
      <c r="B133" s="179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</row>
    <row r="134" spans="1:18" x14ac:dyDescent="0.25">
      <c r="A134" s="179"/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</row>
    <row r="135" spans="1:18" x14ac:dyDescent="0.25">
      <c r="A135" s="179"/>
      <c r="B135" s="179"/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179"/>
    </row>
    <row r="136" spans="1:18" x14ac:dyDescent="0.25">
      <c r="A136" s="179"/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</row>
    <row r="137" spans="1:18" x14ac:dyDescent="0.25">
      <c r="A137" s="179"/>
      <c r="B137" s="179"/>
      <c r="C137" s="179"/>
      <c r="D137" s="179"/>
      <c r="E137" s="179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</row>
    <row r="138" spans="1:18" x14ac:dyDescent="0.25">
      <c r="A138" s="179"/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</row>
    <row r="139" spans="1:18" x14ac:dyDescent="0.25">
      <c r="A139" s="179"/>
      <c r="B139" s="179"/>
      <c r="C139" s="179"/>
      <c r="D139" s="179"/>
      <c r="E139" s="179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</row>
    <row r="140" spans="1:18" x14ac:dyDescent="0.25">
      <c r="A140" s="179"/>
      <c r="B140" s="179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</row>
    <row r="141" spans="1:18" x14ac:dyDescent="0.25">
      <c r="A141" s="179"/>
      <c r="B141" s="179"/>
      <c r="C141" s="179"/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</row>
    <row r="142" spans="1:18" x14ac:dyDescent="0.25">
      <c r="A142" s="179"/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</row>
    <row r="143" spans="1:18" x14ac:dyDescent="0.25">
      <c r="A143" s="179"/>
      <c r="B143" s="179"/>
      <c r="C143" s="179"/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</row>
    <row r="144" spans="1:18" x14ac:dyDescent="0.25">
      <c r="A144" s="179"/>
      <c r="B144" s="179"/>
      <c r="C144" s="179"/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</row>
    <row r="145" spans="1:18" x14ac:dyDescent="0.25">
      <c r="A145" s="179"/>
      <c r="B145" s="179"/>
      <c r="C145" s="179"/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</row>
    <row r="146" spans="1:18" x14ac:dyDescent="0.25">
      <c r="A146" s="179"/>
      <c r="B146" s="179"/>
      <c r="C146" s="179"/>
      <c r="D146" s="179"/>
      <c r="E146" s="179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</row>
    <row r="147" spans="1:18" x14ac:dyDescent="0.25">
      <c r="A147" s="179"/>
      <c r="B147" s="179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</row>
    <row r="148" spans="1:18" x14ac:dyDescent="0.25">
      <c r="A148" s="179"/>
      <c r="B148" s="179"/>
      <c r="C148" s="179"/>
      <c r="D148" s="179"/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</row>
    <row r="149" spans="1:18" x14ac:dyDescent="0.25">
      <c r="A149" s="179"/>
      <c r="B149" s="179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</row>
    <row r="150" spans="1:18" x14ac:dyDescent="0.25">
      <c r="A150" s="179"/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1:18" x14ac:dyDescent="0.25">
      <c r="A151" s="179"/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</row>
    <row r="152" spans="1:18" x14ac:dyDescent="0.25">
      <c r="A152" s="179"/>
      <c r="B152" s="179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</row>
    <row r="153" spans="1:18" x14ac:dyDescent="0.25">
      <c r="A153" s="179"/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</row>
    <row r="154" spans="1:18" x14ac:dyDescent="0.25">
      <c r="A154" s="179"/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</row>
    <row r="155" spans="1:18" x14ac:dyDescent="0.25">
      <c r="A155" s="179"/>
      <c r="B155" s="179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</row>
    <row r="156" spans="1:18" x14ac:dyDescent="0.25">
      <c r="A156" s="179"/>
      <c r="B156" s="179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</row>
    <row r="157" spans="1:18" x14ac:dyDescent="0.25">
      <c r="A157" s="179"/>
      <c r="B157" s="179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</row>
    <row r="158" spans="1:18" x14ac:dyDescent="0.25">
      <c r="A158" s="179"/>
      <c r="B158" s="179"/>
      <c r="C158" s="179"/>
      <c r="D158" s="179"/>
      <c r="E158" s="179"/>
      <c r="F158" s="179"/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179"/>
    </row>
    <row r="159" spans="1:18" x14ac:dyDescent="0.25">
      <c r="A159" s="179"/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</row>
    <row r="160" spans="1:18" x14ac:dyDescent="0.25">
      <c r="A160" s="179"/>
      <c r="B160" s="179"/>
      <c r="C160" s="179"/>
      <c r="D160" s="179"/>
      <c r="E160" s="179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</row>
    <row r="161" spans="1:18" x14ac:dyDescent="0.25">
      <c r="A161" s="179"/>
      <c r="B161" s="179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</row>
    <row r="162" spans="1:18" x14ac:dyDescent="0.25">
      <c r="A162" s="179"/>
      <c r="B162" s="179"/>
      <c r="C162" s="179"/>
      <c r="D162" s="179"/>
      <c r="E162" s="179"/>
      <c r="F162" s="179"/>
      <c r="G162" s="179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179"/>
    </row>
    <row r="163" spans="1:18" x14ac:dyDescent="0.25">
      <c r="A163" s="179"/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1:18" x14ac:dyDescent="0.25">
      <c r="A164" s="179"/>
      <c r="B164" s="179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</row>
    <row r="165" spans="1:18" x14ac:dyDescent="0.25">
      <c r="A165" s="179"/>
      <c r="B165" s="179"/>
      <c r="C165" s="179"/>
      <c r="D165" s="179"/>
      <c r="E165" s="179"/>
      <c r="F165" s="179"/>
      <c r="G165" s="179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</row>
    <row r="166" spans="1:18" x14ac:dyDescent="0.25">
      <c r="A166" s="179"/>
      <c r="B166" s="179"/>
      <c r="C166" s="179"/>
      <c r="D166" s="179"/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</row>
    <row r="167" spans="1:18" x14ac:dyDescent="0.25">
      <c r="A167" s="179"/>
      <c r="B167" s="179"/>
      <c r="C167" s="179"/>
      <c r="D167" s="179"/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</row>
    <row r="168" spans="1:18" x14ac:dyDescent="0.25">
      <c r="A168" s="179"/>
      <c r="B168" s="179"/>
      <c r="C168" s="179"/>
      <c r="D168" s="179"/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</row>
    <row r="169" spans="1:18" x14ac:dyDescent="0.25">
      <c r="A169" s="179"/>
      <c r="B169" s="179"/>
      <c r="C169" s="179"/>
      <c r="D169" s="179"/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</row>
    <row r="170" spans="1:18" x14ac:dyDescent="0.25">
      <c r="A170" s="179"/>
      <c r="B170" s="179"/>
      <c r="C170" s="179"/>
      <c r="D170" s="179"/>
      <c r="E170" s="179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</row>
    <row r="171" spans="1:18" x14ac:dyDescent="0.25">
      <c r="A171" s="179"/>
      <c r="B171" s="179"/>
      <c r="C171" s="179"/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</row>
    <row r="172" spans="1:18" x14ac:dyDescent="0.25">
      <c r="A172" s="179"/>
      <c r="B172" s="179"/>
      <c r="C172" s="179"/>
      <c r="D172" s="179"/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</row>
    <row r="173" spans="1:18" x14ac:dyDescent="0.25">
      <c r="A173" s="179"/>
      <c r="B173" s="179"/>
      <c r="C173" s="179"/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</row>
    <row r="174" spans="1:18" x14ac:dyDescent="0.25">
      <c r="A174" s="179"/>
      <c r="B174" s="179"/>
      <c r="C174" s="179"/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</row>
    <row r="175" spans="1:18" x14ac:dyDescent="0.25">
      <c r="A175" s="179"/>
      <c r="B175" s="179"/>
      <c r="C175" s="179"/>
      <c r="D175" s="179"/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</row>
    <row r="176" spans="1:18" x14ac:dyDescent="0.25">
      <c r="A176" s="179"/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1:29" x14ac:dyDescent="0.25">
      <c r="A177" s="179"/>
      <c r="B177" s="179"/>
      <c r="C177" s="179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</row>
    <row r="178" spans="1:29" x14ac:dyDescent="0.25">
      <c r="A178" s="179"/>
      <c r="B178" s="179"/>
      <c r="C178" s="179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</row>
    <row r="179" spans="1:29" x14ac:dyDescent="0.25">
      <c r="A179" s="179"/>
      <c r="B179" s="179"/>
      <c r="C179" s="179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</row>
    <row r="180" spans="1:29" x14ac:dyDescent="0.25">
      <c r="A180" s="179"/>
      <c r="B180" s="179"/>
      <c r="C180" s="179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</row>
    <row r="181" spans="1:29" s="173" customFormat="1" x14ac:dyDescent="0.25">
      <c r="A181" s="179"/>
      <c r="B181" s="179"/>
      <c r="C181" s="179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88"/>
      <c r="T181" s="88"/>
      <c r="U181" s="88"/>
      <c r="V181" s="88"/>
      <c r="W181" s="88"/>
      <c r="X181" s="88"/>
      <c r="Y181" s="88"/>
      <c r="Z181" s="88"/>
      <c r="AA181" s="88"/>
      <c r="AB181" s="88"/>
      <c r="AC181" s="88"/>
    </row>
    <row r="182" spans="1:29" s="173" customFormat="1" x14ac:dyDescent="0.25">
      <c r="A182" s="179"/>
      <c r="B182" s="179"/>
      <c r="C182" s="179"/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</row>
    <row r="183" spans="1:29" x14ac:dyDescent="0.25">
      <c r="A183" s="179"/>
      <c r="B183" s="179"/>
      <c r="C183" s="179"/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</row>
    <row r="184" spans="1:29" x14ac:dyDescent="0.25">
      <c r="A184" s="179"/>
      <c r="B184" s="179"/>
      <c r="C184" s="179"/>
      <c r="D184" s="179"/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</row>
    <row r="185" spans="1:29" x14ac:dyDescent="0.25">
      <c r="A185" s="179"/>
      <c r="B185" s="179"/>
      <c r="C185" s="179"/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</row>
    <row r="186" spans="1:29" x14ac:dyDescent="0.25">
      <c r="A186" s="179"/>
      <c r="B186" s="179"/>
      <c r="C186" s="179"/>
      <c r="D186" s="179"/>
      <c r="E186" s="179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</row>
    <row r="187" spans="1:29" x14ac:dyDescent="0.25">
      <c r="A187" s="179"/>
      <c r="B187" s="179"/>
      <c r="C187" s="179"/>
      <c r="D187" s="179"/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</row>
    <row r="188" spans="1:29" x14ac:dyDescent="0.25">
      <c r="A188" s="179"/>
      <c r="B188" s="179"/>
      <c r="C188" s="179"/>
      <c r="D188" s="179"/>
      <c r="E188" s="179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</row>
    <row r="189" spans="1:29" x14ac:dyDescent="0.25">
      <c r="A189" s="179"/>
      <c r="B189" s="179"/>
      <c r="C189" s="179"/>
      <c r="D189" s="179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</row>
    <row r="190" spans="1:29" x14ac:dyDescent="0.25">
      <c r="A190" s="179"/>
      <c r="B190" s="179"/>
      <c r="C190" s="179"/>
      <c r="D190" s="179"/>
      <c r="E190" s="179"/>
      <c r="F190" s="179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</row>
    <row r="191" spans="1:29" x14ac:dyDescent="0.25">
      <c r="A191" s="179"/>
      <c r="B191" s="179"/>
      <c r="C191" s="179"/>
      <c r="D191" s="179"/>
      <c r="E191" s="179"/>
      <c r="F191" s="179"/>
      <c r="G191" s="179"/>
      <c r="H191" s="179"/>
      <c r="I191" s="179"/>
      <c r="J191" s="179"/>
      <c r="K191" s="179"/>
      <c r="L191" s="179"/>
      <c r="M191" s="179"/>
      <c r="N191" s="179"/>
      <c r="O191" s="179"/>
      <c r="P191" s="179"/>
      <c r="Q191" s="179"/>
      <c r="R191" s="179"/>
    </row>
    <row r="192" spans="1:29" x14ac:dyDescent="0.25">
      <c r="A192" s="179"/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1:18" x14ac:dyDescent="0.25">
      <c r="A193" s="179"/>
      <c r="B193" s="179"/>
      <c r="C193" s="179"/>
      <c r="D193" s="179"/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</row>
    <row r="194" spans="1:18" x14ac:dyDescent="0.25">
      <c r="A194" s="179"/>
      <c r="B194" s="179"/>
      <c r="C194" s="179"/>
      <c r="D194" s="179"/>
      <c r="E194" s="179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</row>
    <row r="195" spans="1:18" x14ac:dyDescent="0.25">
      <c r="A195" s="179"/>
      <c r="B195" s="179"/>
      <c r="C195" s="179"/>
      <c r="D195" s="179"/>
      <c r="E195" s="179"/>
      <c r="F195" s="179"/>
      <c r="G195" s="179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179"/>
    </row>
    <row r="196" spans="1:18" x14ac:dyDescent="0.25">
      <c r="A196" s="179"/>
      <c r="B196" s="179"/>
      <c r="C196" s="179"/>
      <c r="D196" s="179"/>
      <c r="E196" s="179"/>
      <c r="F196" s="179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</row>
    <row r="197" spans="1:18" x14ac:dyDescent="0.25">
      <c r="A197" s="179"/>
      <c r="B197" s="179"/>
      <c r="C197" s="179"/>
      <c r="D197" s="179"/>
      <c r="E197" s="179"/>
      <c r="F197" s="179"/>
      <c r="G197" s="179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179"/>
    </row>
    <row r="198" spans="1:18" x14ac:dyDescent="0.25">
      <c r="A198" s="179"/>
      <c r="B198" s="179"/>
      <c r="C198" s="179"/>
      <c r="D198" s="179"/>
      <c r="E198" s="179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</row>
    <row r="199" spans="1:18" x14ac:dyDescent="0.25">
      <c r="A199" s="179"/>
      <c r="B199" s="179"/>
      <c r="C199" s="179"/>
      <c r="D199" s="179"/>
      <c r="E199" s="179"/>
      <c r="F199" s="179"/>
      <c r="G199" s="179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179"/>
    </row>
    <row r="200" spans="1:18" x14ac:dyDescent="0.25">
      <c r="A200" s="179"/>
      <c r="B200" s="179"/>
      <c r="C200" s="179"/>
      <c r="D200" s="179"/>
      <c r="E200" s="179"/>
      <c r="F200" s="179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</row>
    <row r="201" spans="1:18" x14ac:dyDescent="0.25">
      <c r="A201" s="179"/>
      <c r="B201" s="179"/>
      <c r="C201" s="179"/>
      <c r="D201" s="179"/>
      <c r="E201" s="179"/>
      <c r="F201" s="179"/>
      <c r="G201" s="179"/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179"/>
    </row>
    <row r="202" spans="1:18" x14ac:dyDescent="0.25">
      <c r="A202" s="179"/>
      <c r="B202" s="179"/>
      <c r="C202" s="179"/>
      <c r="D202" s="179"/>
      <c r="E202" s="179"/>
      <c r="F202" s="179"/>
      <c r="G202" s="179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179"/>
    </row>
    <row r="203" spans="1:18" x14ac:dyDescent="0.25">
      <c r="A203" s="179"/>
      <c r="B203" s="179"/>
      <c r="C203" s="179"/>
      <c r="D203" s="179"/>
      <c r="E203" s="179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</row>
    <row r="204" spans="1:18" x14ac:dyDescent="0.25">
      <c r="A204" s="179"/>
      <c r="B204" s="179"/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</row>
    <row r="205" spans="1:18" x14ac:dyDescent="0.25">
      <c r="A205" s="179"/>
      <c r="B205" s="179"/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</row>
    <row r="206" spans="1:18" x14ac:dyDescent="0.25">
      <c r="A206" s="179"/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1:18" x14ac:dyDescent="0.25">
      <c r="A207" s="179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</row>
    <row r="208" spans="1:18" x14ac:dyDescent="0.25">
      <c r="A208" s="179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</row>
    <row r="209" spans="1:18" x14ac:dyDescent="0.25">
      <c r="A209" s="179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</row>
    <row r="210" spans="1:18" x14ac:dyDescent="0.25">
      <c r="A210" s="179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</row>
    <row r="211" spans="1:18" x14ac:dyDescent="0.25">
      <c r="A211" s="179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</row>
    <row r="212" spans="1:18" x14ac:dyDescent="0.25">
      <c r="A212" s="179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</row>
    <row r="213" spans="1:18" x14ac:dyDescent="0.25">
      <c r="A213" s="179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</row>
    <row r="214" spans="1:18" x14ac:dyDescent="0.25">
      <c r="A214" s="179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</row>
    <row r="215" spans="1:18" x14ac:dyDescent="0.25">
      <c r="A215" s="179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</row>
    <row r="216" spans="1:18" x14ac:dyDescent="0.25">
      <c r="A216" s="179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</row>
    <row r="217" spans="1:18" x14ac:dyDescent="0.25">
      <c r="A217" s="179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</row>
    <row r="218" spans="1:18" x14ac:dyDescent="0.25">
      <c r="A218" s="179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</row>
    <row r="219" spans="1:18" x14ac:dyDescent="0.25">
      <c r="A219" s="179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</row>
    <row r="220" spans="1:18" x14ac:dyDescent="0.25">
      <c r="A220" s="179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1:18" x14ac:dyDescent="0.25">
      <c r="A221" s="179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</row>
    <row r="222" spans="1:18" x14ac:dyDescent="0.25">
      <c r="A222" s="179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</row>
    <row r="223" spans="1:18" x14ac:dyDescent="0.25">
      <c r="A223" s="179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</row>
    <row r="224" spans="1:18" x14ac:dyDescent="0.25">
      <c r="A224" s="179"/>
      <c r="B224" s="179"/>
      <c r="C224" s="179"/>
      <c r="D224" s="179"/>
      <c r="E224" s="179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</row>
    <row r="225" spans="1:18" x14ac:dyDescent="0.25">
      <c r="A225" s="179"/>
      <c r="B225" s="179"/>
      <c r="C225" s="179"/>
      <c r="D225" s="179"/>
      <c r="E225" s="179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</row>
    <row r="226" spans="1:18" x14ac:dyDescent="0.25">
      <c r="A226" s="179"/>
      <c r="B226" s="179"/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</row>
    <row r="227" spans="1:18" x14ac:dyDescent="0.25">
      <c r="A227" s="179"/>
      <c r="B227" s="179"/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</row>
    <row r="228" spans="1:18" x14ac:dyDescent="0.25">
      <c r="A228" s="179"/>
      <c r="B228" s="179"/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</row>
    <row r="229" spans="1:18" x14ac:dyDescent="0.25">
      <c r="A229" s="179"/>
      <c r="B229" s="179"/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</row>
    <row r="230" spans="1:18" x14ac:dyDescent="0.25">
      <c r="A230" s="179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</row>
    <row r="231" spans="1:18" x14ac:dyDescent="0.25">
      <c r="A231" s="179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</row>
    <row r="232" spans="1:18" x14ac:dyDescent="0.25">
      <c r="A232" s="179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</row>
    <row r="233" spans="1:18" x14ac:dyDescent="0.25">
      <c r="A233" s="179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</row>
    <row r="234" spans="1:18" x14ac:dyDescent="0.25">
      <c r="A234" s="179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1:18" x14ac:dyDescent="0.25">
      <c r="A235" s="179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</row>
    <row r="236" spans="1:18" x14ac:dyDescent="0.25">
      <c r="A236" s="179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</row>
    <row r="237" spans="1:18" x14ac:dyDescent="0.25">
      <c r="A237" s="179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</row>
    <row r="238" spans="1:18" x14ac:dyDescent="0.25">
      <c r="A238" s="179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</row>
    <row r="239" spans="1:18" x14ac:dyDescent="0.25">
      <c r="A239" s="179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</row>
    <row r="240" spans="1:18" x14ac:dyDescent="0.25">
      <c r="A240" s="179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</row>
    <row r="241" spans="1:18" x14ac:dyDescent="0.25">
      <c r="A241" s="179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</row>
    <row r="242" spans="1:18" x14ac:dyDescent="0.25">
      <c r="A242" s="179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</row>
    <row r="243" spans="1:18" x14ac:dyDescent="0.25">
      <c r="A243" s="179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</row>
    <row r="244" spans="1:18" x14ac:dyDescent="0.25">
      <c r="A244" s="179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</row>
    <row r="245" spans="1:18" x14ac:dyDescent="0.25">
      <c r="A245" s="179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</row>
    <row r="246" spans="1:18" x14ac:dyDescent="0.25">
      <c r="A246" s="179"/>
      <c r="B246" s="179"/>
      <c r="C246" s="179"/>
      <c r="D246" s="179"/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</row>
    <row r="247" spans="1:18" x14ac:dyDescent="0.25">
      <c r="A247" s="179"/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1:18" x14ac:dyDescent="0.25">
      <c r="A248" s="179"/>
      <c r="B248" s="179"/>
      <c r="C248" s="179"/>
      <c r="D248" s="179"/>
      <c r="E248" s="179"/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</row>
    <row r="249" spans="1:18" x14ac:dyDescent="0.25">
      <c r="A249" s="179"/>
      <c r="B249" s="179"/>
      <c r="C249" s="179"/>
      <c r="D249" s="179"/>
      <c r="E249" s="179"/>
      <c r="F249" s="179"/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</row>
    <row r="250" spans="1:18" x14ac:dyDescent="0.25">
      <c r="A250" s="179"/>
      <c r="B250" s="179"/>
      <c r="C250" s="179"/>
      <c r="D250" s="179"/>
      <c r="E250" s="179"/>
      <c r="F250" s="179"/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</row>
    <row r="251" spans="1:18" s="36" customFormat="1" x14ac:dyDescent="0.25">
      <c r="A251" s="179"/>
      <c r="B251" s="179"/>
      <c r="C251" s="179"/>
      <c r="D251" s="179"/>
      <c r="E251" s="179"/>
      <c r="F251" s="179"/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</row>
    <row r="252" spans="1:18" x14ac:dyDescent="0.25">
      <c r="C252" s="148"/>
      <c r="D252" s="79"/>
      <c r="E252" s="79"/>
      <c r="F252" s="79"/>
    </row>
    <row r="253" spans="1:18" x14ac:dyDescent="0.25">
      <c r="C253" s="149"/>
      <c r="D253" s="79"/>
      <c r="E253" s="79"/>
      <c r="F253" s="79"/>
    </row>
    <row r="254" spans="1:18" x14ac:dyDescent="0.25">
      <c r="F254" s="64"/>
    </row>
    <row r="255" spans="1:18" x14ac:dyDescent="0.25">
      <c r="E255" s="64"/>
      <c r="F255" s="64"/>
    </row>
    <row r="256" spans="1:18" x14ac:dyDescent="0.25">
      <c r="E256" s="64"/>
      <c r="F256" s="64"/>
    </row>
  </sheetData>
  <mergeCells count="3">
    <mergeCell ref="A7:F7"/>
    <mergeCell ref="A5:M5"/>
    <mergeCell ref="A6:M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H35"/>
  <sheetViews>
    <sheetView workbookViewId="0">
      <selection activeCell="I31" sqref="I31"/>
    </sheetView>
  </sheetViews>
  <sheetFormatPr baseColWidth="10" defaultRowHeight="15" x14ac:dyDescent="0.25"/>
  <cols>
    <col min="1" max="1" width="28.42578125" style="88" bestFit="1" customWidth="1"/>
    <col min="2" max="2" width="14.85546875" style="145" bestFit="1" customWidth="1"/>
    <col min="3" max="3" width="14.140625" style="88" bestFit="1" customWidth="1"/>
    <col min="4" max="5" width="11.42578125" style="88"/>
    <col min="6" max="6" width="13.140625" style="88" bestFit="1" customWidth="1"/>
    <col min="7" max="7" width="11.42578125" style="88"/>
    <col min="8" max="8" width="14.5703125" style="88" bestFit="1" customWidth="1"/>
    <col min="9" max="11" width="11.42578125" style="88"/>
    <col min="12" max="12" width="4.7109375" style="88" customWidth="1"/>
    <col min="13" max="16384" width="11.42578125" style="88"/>
  </cols>
  <sheetData>
    <row r="3" spans="2:8" x14ac:dyDescent="0.25">
      <c r="B3" s="180"/>
    </row>
    <row r="4" spans="2:8" x14ac:dyDescent="0.25">
      <c r="F4" s="68"/>
      <c r="H4" s="50"/>
    </row>
    <row r="5" spans="2:8" x14ac:dyDescent="0.25">
      <c r="C5" s="68"/>
      <c r="F5" s="50"/>
      <c r="H5" s="68"/>
    </row>
    <row r="6" spans="2:8" x14ac:dyDescent="0.25">
      <c r="H6" s="68"/>
    </row>
    <row r="7" spans="2:8" x14ac:dyDescent="0.25">
      <c r="H7" s="68"/>
    </row>
    <row r="11" spans="2:8" x14ac:dyDescent="0.25">
      <c r="C11" s="68"/>
    </row>
    <row r="17" spans="3:7" x14ac:dyDescent="0.25">
      <c r="C17" s="68"/>
    </row>
    <row r="18" spans="3:7" x14ac:dyDescent="0.25">
      <c r="C18" s="68"/>
    </row>
    <row r="23" spans="3:7" x14ac:dyDescent="0.25">
      <c r="C23" s="68"/>
    </row>
    <row r="26" spans="3:7" x14ac:dyDescent="0.25">
      <c r="G26" s="93"/>
    </row>
    <row r="27" spans="3:7" x14ac:dyDescent="0.25">
      <c r="C27" s="68"/>
      <c r="G27" s="93"/>
    </row>
    <row r="28" spans="3:7" x14ac:dyDescent="0.25">
      <c r="C28" s="68"/>
      <c r="G28" s="93"/>
    </row>
    <row r="29" spans="3:7" x14ac:dyDescent="0.25">
      <c r="G29" s="93"/>
    </row>
    <row r="30" spans="3:7" x14ac:dyDescent="0.25">
      <c r="G30" s="93"/>
    </row>
    <row r="31" spans="3:7" x14ac:dyDescent="0.25">
      <c r="G31" s="93"/>
    </row>
    <row r="32" spans="3:7" x14ac:dyDescent="0.25">
      <c r="G32" s="93"/>
    </row>
    <row r="35" spans="3:3" x14ac:dyDescent="0.25">
      <c r="C35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Estado de Situación Mesual</vt:lpstr>
      <vt:lpstr>Estado de Rend. Fianac. Mensual</vt:lpstr>
      <vt:lpstr>Flujo de Efectivo Mensual</vt:lpstr>
      <vt:lpstr>Cambio de Patrimonio</vt:lpstr>
      <vt:lpstr>Estados de Comparacion de los I</vt:lpstr>
      <vt:lpstr>DESCARGO DE BN</vt:lpstr>
      <vt:lpstr>Activos que no son activos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Persio Ventura</cp:lastModifiedBy>
  <cp:lastPrinted>2026-03-06T18:50:47Z</cp:lastPrinted>
  <dcterms:created xsi:type="dcterms:W3CDTF">2018-07-13T15:52:30Z</dcterms:created>
  <dcterms:modified xsi:type="dcterms:W3CDTF">2026-03-09T20:43:56Z</dcterms:modified>
</cp:coreProperties>
</file>