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ventura\Downloads\"/>
    </mc:Choice>
  </mc:AlternateContent>
  <xr:revisionPtr revIDLastSave="0" documentId="8_{DBCF9833-D45D-4E2E-A172-0EDE1E81F95B}" xr6:coauthVersionLast="47" xr6:coauthVersionMax="47" xr10:uidLastSave="{00000000-0000-0000-0000-000000000000}"/>
  <bookViews>
    <workbookView xWindow="-120" yWindow="-120" windowWidth="20730" windowHeight="11160" tabRatio="896" xr2:uid="{00000000-000D-0000-FFFF-FFFF00000000}"/>
  </bookViews>
  <sheets>
    <sheet name="Estado de Situación Mesual" sheetId="14" r:id="rId1"/>
    <sheet name="Estado de Rend. Fianac. Mensual" sheetId="15" r:id="rId2"/>
    <sheet name="Flujo de Efectivo Mensual" sheetId="16" r:id="rId3"/>
    <sheet name="Cambio de Patrimonio" sheetId="21" r:id="rId4"/>
    <sheet name="Estados de Comparacion de los I" sheetId="25" r:id="rId5"/>
  </sheets>
  <externalReferences>
    <externalReference r:id="rId6"/>
  </externalReferences>
  <definedNames>
    <definedName name="_xlnm.Print_Area" localSheetId="1">'Estado de Rend. Fianac. Mensual'!$A$1:$D$47</definedName>
    <definedName name="_xlnm.Print_Area" localSheetId="0">'Estado de Situación Mesual'!$A$1:$D$73</definedName>
    <definedName name="_xlnm.Print_Area" localSheetId="4">'Estados de Comparacion de los I'!$A$1:$G$45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2" i="15" l="1"/>
  <c r="C18" i="15" l="1"/>
  <c r="E21" i="16" l="1"/>
  <c r="D45" i="16" l="1"/>
  <c r="C27" i="15" l="1"/>
  <c r="D13" i="16" l="1"/>
  <c r="D21" i="16" l="1"/>
  <c r="D20" i="16" l="1"/>
  <c r="E20" i="16"/>
  <c r="E35" i="15"/>
  <c r="E36" i="15" s="1"/>
  <c r="C33" i="14" l="1"/>
  <c r="B57" i="16" l="1"/>
  <c r="D14" i="16"/>
  <c r="D18" i="16"/>
  <c r="D26" i="16"/>
  <c r="D62" i="16" l="1"/>
  <c r="D63" i="16" s="1"/>
  <c r="F14" i="25" l="1"/>
  <c r="E20" i="25"/>
  <c r="F28" i="25"/>
  <c r="E28" i="25"/>
  <c r="F27" i="25"/>
  <c r="E27" i="25"/>
  <c r="F26" i="25"/>
  <c r="E26" i="25"/>
  <c r="F25" i="25"/>
  <c r="F23" i="25"/>
  <c r="E23" i="25"/>
  <c r="F22" i="25"/>
  <c r="E22" i="25"/>
  <c r="C19" i="25"/>
  <c r="F19" i="25" s="1"/>
  <c r="F17" i="25"/>
  <c r="F16" i="25"/>
  <c r="E16" i="25"/>
  <c r="F15" i="25"/>
  <c r="E15" i="25"/>
  <c r="F11" i="25"/>
  <c r="E11" i="25"/>
  <c r="F10" i="25"/>
  <c r="E10" i="25"/>
  <c r="F9" i="25"/>
  <c r="E9" i="25"/>
  <c r="C8" i="25"/>
  <c r="E22" i="21"/>
  <c r="D22" i="21"/>
  <c r="C22" i="21"/>
  <c r="G20" i="21"/>
  <c r="F16" i="21"/>
  <c r="G16" i="21" s="1"/>
  <c r="E16" i="21"/>
  <c r="G14" i="21"/>
  <c r="G13" i="21"/>
  <c r="G10" i="21"/>
  <c r="C17" i="15"/>
  <c r="C16" i="15"/>
  <c r="E1048576" i="14"/>
  <c r="C61" i="14"/>
  <c r="C56" i="14"/>
  <c r="C39" i="14"/>
  <c r="C18" i="25" l="1"/>
  <c r="C29" i="25" s="1"/>
  <c r="F12" i="25"/>
  <c r="C47" i="14"/>
  <c r="F21" i="25"/>
  <c r="E21" i="25"/>
  <c r="E24" i="25"/>
  <c r="F24" i="25"/>
  <c r="D18" i="25"/>
  <c r="E19" i="25"/>
  <c r="F20" i="25"/>
  <c r="E14" i="25"/>
  <c r="C26" i="15"/>
  <c r="C30" i="15" s="1"/>
  <c r="E12" i="25"/>
  <c r="D8" i="25"/>
  <c r="C58" i="14" l="1"/>
  <c r="F18" i="25"/>
  <c r="E18" i="25"/>
  <c r="F13" i="25"/>
  <c r="E13" i="25"/>
  <c r="F8" i="25"/>
  <c r="E8" i="25"/>
  <c r="D29" i="25"/>
  <c r="B19" i="15" l="1"/>
  <c r="F29" i="25"/>
  <c r="E29" i="25"/>
  <c r="D36" i="16" l="1"/>
  <c r="D23" i="16"/>
  <c r="D44" i="16" s="1"/>
  <c r="B43" i="16"/>
  <c r="C25" i="15"/>
  <c r="C34" i="15"/>
  <c r="C28" i="15" l="1"/>
  <c r="B30" i="15"/>
  <c r="B36" i="15" s="1"/>
  <c r="C63" i="14" s="1"/>
  <c r="C36" i="15" l="1"/>
  <c r="D57" i="16"/>
  <c r="B27" i="16" l="1"/>
  <c r="B61" i="16" l="1"/>
  <c r="F22" i="21"/>
  <c r="G21" i="21"/>
  <c r="G22" i="21" s="1"/>
  <c r="C66" i="14"/>
  <c r="C67" i="14" l="1"/>
  <c r="C23" i="14" l="1"/>
  <c r="C35" i="14" l="1"/>
</calcChain>
</file>

<file path=xl/sharedStrings.xml><?xml version="1.0" encoding="utf-8"?>
<sst xmlns="http://schemas.openxmlformats.org/spreadsheetml/2006/main" count="197" uniqueCount="175">
  <si>
    <t>Activos</t>
  </si>
  <si>
    <t>Activos corrientes</t>
  </si>
  <si>
    <t>Total activos corrientes</t>
  </si>
  <si>
    <t>Activos no corrientes</t>
  </si>
  <si>
    <t>Cuentas por cobrar a largo plazo (Notas 14)</t>
  </si>
  <si>
    <t>Documentos por cobrar (Nota 15)</t>
  </si>
  <si>
    <t>Otros activos no financieros (Nota 20)</t>
  </si>
  <si>
    <t>Total activos no corrientes</t>
  </si>
  <si>
    <t>Total activos</t>
  </si>
  <si>
    <t>Sobregiro bancario (Nota 21)</t>
  </si>
  <si>
    <t>Otros pasivos corrientes (Nota 29)</t>
  </si>
  <si>
    <t>Total pasivos corrientes</t>
  </si>
  <si>
    <t>Pasivos no corrientes</t>
  </si>
  <si>
    <t>Cuentas por pagar a largo plazo (Nota 30)</t>
  </si>
  <si>
    <t>Préstamos a largo plazo (Nota 31)</t>
  </si>
  <si>
    <t>Total pasivos no corrientes</t>
  </si>
  <si>
    <t>Total pasivos</t>
  </si>
  <si>
    <t>Capital</t>
  </si>
  <si>
    <t>Reservas</t>
  </si>
  <si>
    <t>Intereses minoritarios</t>
  </si>
  <si>
    <t xml:space="preserve">Efectivo y equivalente de efectivo (Notas 7) </t>
  </si>
  <si>
    <t>Inversiones a corto plazo (Nota 8)</t>
  </si>
  <si>
    <t>Porción corriente de documentos por cobrar (Nota 9)</t>
  </si>
  <si>
    <t>Inversiones a largo plazo (Nota 16)</t>
  </si>
  <si>
    <t xml:space="preserve"> Préstamos a corto plazo (Nota 23)</t>
  </si>
  <si>
    <t xml:space="preserve">Parte corriente de préstamos a largo plazo (Nota 24) </t>
  </si>
  <si>
    <t>Retenciones y acumulaciones por pagar (Nota 25)</t>
  </si>
  <si>
    <t xml:space="preserve"> Provisiones a corto plazo (Nota 26)</t>
  </si>
  <si>
    <t>Beneficios a empleados a corto plazo (Nota 27)</t>
  </si>
  <si>
    <t xml:space="preserve"> Pensiones (Nota 28)</t>
  </si>
  <si>
    <t xml:space="preserve">Instrumentos de deuda (Nota 32) </t>
  </si>
  <si>
    <t>Provisiones a largo plazo (Nota 33)</t>
  </si>
  <si>
    <t>Beneficios a empleados a largo plazo (Nota 34)</t>
  </si>
  <si>
    <t xml:space="preserve"> Otros pasivos no corrientes (Nota 35)</t>
  </si>
  <si>
    <t>Estado de Rendimiento Financiero</t>
  </si>
  <si>
    <t>Impuestos</t>
  </si>
  <si>
    <t>Ingresos por transacciones con contraprestación</t>
  </si>
  <si>
    <t>Transferencias y donaciones</t>
  </si>
  <si>
    <t>Recargos, multas y otros ingresos</t>
  </si>
  <si>
    <t>Total ingresos</t>
  </si>
  <si>
    <t>Sueldos, salarios y beneficios a empleados</t>
  </si>
  <si>
    <t>Subvenciones y otros pagos por transferencias</t>
  </si>
  <si>
    <t>Suministros y material para consumo</t>
  </si>
  <si>
    <t>Gasto de depreciación y amortización</t>
  </si>
  <si>
    <t>Deterioro del valor de propiedad, planta y equipo</t>
  </si>
  <si>
    <t>Otros gastos</t>
  </si>
  <si>
    <t>Gastos financieros</t>
  </si>
  <si>
    <t>Total gastos</t>
  </si>
  <si>
    <t>Ganancia (perdida) por diferencia cambiaria</t>
  </si>
  <si>
    <t>Participación en resultado de asociadas</t>
  </si>
  <si>
    <t>Resultado del período (ahorro / desahorro)</t>
  </si>
  <si>
    <t>Atribuible a:</t>
  </si>
  <si>
    <t>Propietarios de la entidad controladora</t>
  </si>
  <si>
    <t>Estado de Cambio de Activo Neto / Patrimonio</t>
  </si>
  <si>
    <t>(Valores en RD$)</t>
  </si>
  <si>
    <t>Capital Aportado</t>
  </si>
  <si>
    <t>Cambios en Políticas Contables</t>
  </si>
  <si>
    <t>Revaluación</t>
  </si>
  <si>
    <t>Resultados Acumulados</t>
  </si>
  <si>
    <t>Ajuste al patrimonio</t>
  </si>
  <si>
    <t>Resultado del período</t>
  </si>
  <si>
    <t>Efecto del gasto de depreciación de los activos revaluados</t>
  </si>
  <si>
    <t>Total Activos Netos / Patrimonio</t>
  </si>
  <si>
    <t>Estado de Flujo de Efectivo</t>
  </si>
  <si>
    <t>Flujo de efectivo procedentes de actividades operativas</t>
  </si>
  <si>
    <t>Cobros impuestos</t>
  </si>
  <si>
    <t>Contribuciones de la seguridad social</t>
  </si>
  <si>
    <t>Otros cobros</t>
  </si>
  <si>
    <t>Pagos a proveedores</t>
  </si>
  <si>
    <t>Otros pagos</t>
  </si>
  <si>
    <t>Flujos de efectivo netos de las actividades de operación</t>
  </si>
  <si>
    <t>Flujos de efectivo de las actividades de inversión</t>
  </si>
  <si>
    <t>Cobros por venta de propiedad, planta y equipo</t>
  </si>
  <si>
    <t>Cobros por venta de intangibles y otros activos de largo plazo</t>
  </si>
  <si>
    <t>Pagos por adquisición de propiedad, planta y equipo</t>
  </si>
  <si>
    <t>Flujos de efectivo netos por las actividades de inversión</t>
  </si>
  <si>
    <t>Flujos de efectivo de las actividades de financiación</t>
  </si>
  <si>
    <t>Cobro por emisión de títulos de deudas, bonos</t>
  </si>
  <si>
    <t>Cobro por préstamos, pagarés, hipotecas</t>
  </si>
  <si>
    <t>Cobro por aporte de accionista</t>
  </si>
  <si>
    <t>Pago reembolso en efectivo de los montos recibidos en emisión de títulos de deudas, bonos</t>
  </si>
  <si>
    <t>Pago reembolso en efectivo de los montos recibidos en préstamos, pagarés, hipotecas</t>
  </si>
  <si>
    <t>Flujos de efectivo netos por las actividades de financiación</t>
  </si>
  <si>
    <t>Efectivo y equivalentes al efectivo al final del periodo</t>
  </si>
  <si>
    <t>Presupuesto sobre la Base de Efectivo</t>
  </si>
  <si>
    <t>(Clasificación de Ingresos y Gastos por Objeto)</t>
  </si>
  <si>
    <t xml:space="preserve">Cambio en políticas contables </t>
  </si>
  <si>
    <t>Revaluación de Propiedad, planta y equipo</t>
  </si>
  <si>
    <t>Cobros por venta de bienes y servicios y arrendamientos</t>
  </si>
  <si>
    <t>Cobros de seguros por primas, reclamos y otros</t>
  </si>
  <si>
    <t>Cobros por contratos mantenidos para negocios o intercambio</t>
  </si>
  <si>
    <t>Pagos a los trabajadores o en beneficio de ellos</t>
  </si>
  <si>
    <t xml:space="preserve">Pagos a otras entidades para financiar sus operaciones (Transferencias) </t>
  </si>
  <si>
    <t>Pagos de pensiones y jubilaciones</t>
  </si>
  <si>
    <t xml:space="preserve">Pagos por contribuciones a la seguridad social </t>
  </si>
  <si>
    <t>Pagos por contratos mantenidos para negocios o intercambio</t>
  </si>
  <si>
    <t xml:space="preserve">Cobros por títulos patrimoniales o de deuda y participación en asociaciones </t>
  </si>
  <si>
    <t>Cobros por reembolsos de préstamos o anticipos hechos a terceros</t>
  </si>
  <si>
    <t xml:space="preserve">Cobros por conceptos de contratos a futuro, a plazo, opciones o permuta </t>
  </si>
  <si>
    <t xml:space="preserve">Pagos por adquisición de intangibles y otros activos de largo plazo </t>
  </si>
  <si>
    <t>Pagos por adquisición de títulos patrimoniales o de deuda y participación en asociaciones</t>
  </si>
  <si>
    <t xml:space="preserve">Pagos por otorgamiento de préstamos o anticipos hechos a terceros </t>
  </si>
  <si>
    <t>Pagos por costos de construcciones y desarrollos en proceso</t>
  </si>
  <si>
    <t xml:space="preserve">Pagos por conceptos de contratos a futuro, a plazo, opciones o permuta </t>
  </si>
  <si>
    <t xml:space="preserve">Cobro de los arrendatarios por contratos de arrendamientos financieros </t>
  </si>
  <si>
    <t xml:space="preserve">Pago reembolso de efectivo recibió por aporte de accionista </t>
  </si>
  <si>
    <t>Pago por distribución/dividendos al gobierno</t>
  </si>
  <si>
    <t>Pago de los arrendatarios por contratos de arrendamientos financieros</t>
  </si>
  <si>
    <t xml:space="preserve"> Otros pagos</t>
  </si>
  <si>
    <t xml:space="preserve">Incremento/(Disminución) neta en el efectivo y equivalentes al efectivo </t>
  </si>
  <si>
    <t>Efectivo y equivalentes al efectivo al principio del periodo</t>
  </si>
  <si>
    <t>Adquisición de Activos Financieros con fines de Políticas</t>
  </si>
  <si>
    <t>Variación (D=A-B)</t>
  </si>
  <si>
    <t xml:space="preserve">Estado de Comparación de los Importes Presupuestados y Realizados </t>
  </si>
  <si>
    <t>% de Variac Ejecución (C=B/A)</t>
  </si>
  <si>
    <t>0 (0)</t>
  </si>
  <si>
    <t>Resultado acumulado</t>
  </si>
  <si>
    <t>otros gastos</t>
  </si>
  <si>
    <t>Patrimonio Neto</t>
  </si>
  <si>
    <t>Pasivos corrientes</t>
  </si>
  <si>
    <t>Total Activos Netos/Patrimonio mas Pasivos</t>
  </si>
  <si>
    <t>Concepto</t>
  </si>
  <si>
    <t>Presupuesto Reformado (A)</t>
  </si>
  <si>
    <t>Presupuesto Ejecutado (B)</t>
  </si>
  <si>
    <t>Ingresos totales</t>
  </si>
  <si>
    <t>Contribuciones Sociales</t>
  </si>
  <si>
    <t>Donaciones</t>
  </si>
  <si>
    <t>Transferencias</t>
  </si>
  <si>
    <t>Ingresos por contraprestación</t>
  </si>
  <si>
    <t>Otros ingresos</t>
  </si>
  <si>
    <t>Venta de activos no financieros</t>
  </si>
  <si>
    <t>Activos financieros con fines de política</t>
  </si>
  <si>
    <t>Ingresos a especificar</t>
  </si>
  <si>
    <t>Gastos totales</t>
  </si>
  <si>
    <t>Remuneraciones y contribuciones</t>
  </si>
  <si>
    <t>Contratación de servicios</t>
  </si>
  <si>
    <t>Materiales y suministros</t>
  </si>
  <si>
    <t>Transferencias corrientes</t>
  </si>
  <si>
    <t>Transferencias de capital</t>
  </si>
  <si>
    <t>Bienes muebles, inmuebles e intangibles</t>
  </si>
  <si>
    <t>Obras</t>
  </si>
  <si>
    <r>
      <rPr>
        <b/>
        <sz val="14"/>
        <color rgb="FF231F20"/>
        <rFont val="Times New Roman"/>
        <family val="1"/>
      </rPr>
      <t>Resultado financiero (1-2)</t>
    </r>
  </si>
  <si>
    <t>Otros activos financieros (Notas 17)</t>
  </si>
  <si>
    <t>Activos intangibles (Nota 19)</t>
  </si>
  <si>
    <t>Cobros de intereses financieros</t>
  </si>
  <si>
    <t xml:space="preserve">Cobros de subvenciones, transferencias, y otras asignaciones </t>
  </si>
  <si>
    <t>Pagos de intereses</t>
  </si>
  <si>
    <t>Pagos anticipados (Nota 10)</t>
  </si>
  <si>
    <t>Cuenta por cobrar a corto plazo (Notas 8)</t>
  </si>
  <si>
    <t>Inventarios (Nota 9)</t>
  </si>
  <si>
    <t>Otros activos corrientes (Nota 11)</t>
  </si>
  <si>
    <t>Propiedad, planta y equipo neto (Nota 11)</t>
  </si>
  <si>
    <t>Licda. Cynthia Payano</t>
  </si>
  <si>
    <t xml:space="preserve"> Gerente de Contabilidad</t>
  </si>
  <si>
    <t>Cuentas por pagar a corto plazo (Nota 12)</t>
  </si>
  <si>
    <t>Activos Netos/Patrimonio (Notas 13)</t>
  </si>
  <si>
    <t>Gastos (Notas 15, 16, 17, 18, 19, )</t>
  </si>
  <si>
    <t>Ingresos (Notas 14)</t>
  </si>
  <si>
    <t>SERVICIO NACIONAL DE SALUD</t>
  </si>
  <si>
    <t xml:space="preserve"> Balance General</t>
  </si>
  <si>
    <t xml:space="preserve">   ( VALORES ES RD$)</t>
  </si>
  <si>
    <t>Hospital Universitario Docente Traumatologico Dr. Ney Arias Lora</t>
  </si>
  <si>
    <t>HOSPITLAL UNIVERSITARIO DOCENTE  TRAUMATOLOGICO DR. NEY ARIAS LORA</t>
  </si>
  <si>
    <t>HOSPITAL UNIVERSITARIO DOCENTE  TRAUMATOLOGICO DR. NEY ARIAS LORA</t>
  </si>
  <si>
    <t>HOSPITAL UNIIVERSITARIO DOCENTE  TRAUMATOLOGICO DR. NEY ARIAS LORA</t>
  </si>
  <si>
    <t>HOSPITAL  UNIVERSITARIO DOCENTE TRAUMATOLOGICO DR. NEY ARIAS LORA</t>
  </si>
  <si>
    <t>Saldo al 31de diciembre de 2023</t>
  </si>
  <si>
    <t>Pérdidas por deterioro de otros ingresos sin contraprestación a cobrar</t>
  </si>
  <si>
    <t xml:space="preserve"> Al _31__de Enero _del__2026</t>
  </si>
  <si>
    <t xml:space="preserve"> Al _31__de Enero   _del__2026</t>
  </si>
  <si>
    <t>Del Ejercicio Terminado  al 31 de Enero   2026</t>
  </si>
  <si>
    <t>Del ejercicio terminado al 31 de Enero  de 2026</t>
  </si>
  <si>
    <t>Durante el periodo Terminado al 31 Enero 2026</t>
  </si>
  <si>
    <t>Saldo al 31 de Diciembre  de 2025</t>
  </si>
  <si>
    <t>Saldo al 31 de Enero 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</si>
</sst>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###0.0;###0.0"/>
    <numFmt numFmtId="167" formatCode="###0;###0"/>
    <numFmt numFmtId="168" formatCode="_-* #.##0.00\ _€_-;\-* #.##0.00\ _€_-;_-* &quot;-&quot;??\ _€_-;_-@_-"/>
    <numFmt numFmtId="169" formatCode="#,##0.00000000"/>
    <numFmt numFmtId="170" formatCode="#,##0.00;[Red]#,##0.00"/>
    <numFmt numFmtId="171" formatCode="#,##0.000"/>
    <numFmt numFmtId="172" formatCode="_-* #,##0.00_-;\-* #,##0.00_-;_-* &quot;-&quot;??_-;_-@_-"/>
    <numFmt numFmtId="173" formatCode="#,##0.0"/>
  </numFmts>
  <fonts count="52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231F20"/>
      <name val="Times New Roman"/>
      <family val="1"/>
    </font>
    <font>
      <b/>
      <sz val="12"/>
      <color rgb="FF231F20"/>
      <name val="Times New Roman"/>
      <family val="1"/>
    </font>
    <font>
      <b/>
      <u/>
      <sz val="12"/>
      <color rgb="FF231F20"/>
      <name val="Times New Roman"/>
      <family val="1"/>
    </font>
    <font>
      <sz val="11"/>
      <color theme="1"/>
      <name val="Calibri"/>
      <family val="2"/>
      <scheme val="minor"/>
    </font>
    <font>
      <b/>
      <sz val="14"/>
      <color rgb="FF231F20"/>
      <name val="Times New Roman"/>
      <family val="1"/>
    </font>
    <font>
      <b/>
      <sz val="12"/>
      <color theme="1"/>
      <name val="Calibri"/>
      <family val="2"/>
      <scheme val="minor"/>
    </font>
    <font>
      <b/>
      <sz val="16"/>
      <color rgb="FF231F20"/>
      <name val="Times New Roman"/>
      <family val="1"/>
    </font>
    <font>
      <b/>
      <sz val="14"/>
      <color rgb="FF000000"/>
      <name val="Times New Roman"/>
      <family val="1"/>
    </font>
    <font>
      <b/>
      <sz val="14"/>
      <name val="Times New Roman"/>
      <family val="1"/>
    </font>
    <font>
      <b/>
      <sz val="14"/>
      <color rgb="FF000000"/>
      <name val="Times New Roman"/>
      <family val="2"/>
    </font>
    <font>
      <sz val="14"/>
      <color rgb="FF000000"/>
      <name val="Times New Roman"/>
      <family val="2"/>
    </font>
    <font>
      <sz val="14"/>
      <name val="Times New Roman"/>
      <family val="1"/>
    </font>
    <font>
      <b/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u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indexed="8"/>
      <name val="Calibri"/>
      <family val="2"/>
    </font>
    <font>
      <b/>
      <sz val="10"/>
      <name val="Arial"/>
      <family val="2"/>
    </font>
    <font>
      <b/>
      <sz val="15"/>
      <color theme="8" tint="-0.249977111117893"/>
      <name val="Arial"/>
      <family val="2"/>
    </font>
    <font>
      <b/>
      <sz val="15"/>
      <color rgb="FF00B05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Times New Roman"/>
      <family val="1"/>
    </font>
    <font>
      <sz val="10"/>
      <color indexed="8"/>
      <name val="MS Sans Serif"/>
      <family val="2"/>
    </font>
    <font>
      <sz val="11"/>
      <color theme="0"/>
      <name val="Calibri"/>
      <family val="2"/>
      <scheme val="minor"/>
    </font>
    <font>
      <b/>
      <sz val="14"/>
      <color theme="4"/>
      <name val="Calibri"/>
      <family val="2"/>
      <scheme val="minor"/>
    </font>
    <font>
      <b/>
      <sz val="12"/>
      <color theme="4"/>
      <name val="Times New Roman"/>
      <family val="1"/>
    </font>
    <font>
      <b/>
      <sz val="12"/>
      <color theme="4"/>
      <name val="Arial"/>
      <family val="2"/>
    </font>
    <font>
      <b/>
      <sz val="12"/>
      <color theme="0"/>
      <name val="Calibri"/>
      <family val="2"/>
      <scheme val="minor"/>
    </font>
    <font>
      <b/>
      <sz val="14"/>
      <color rgb="FFFF0000"/>
      <name val="Times New Roman"/>
      <family val="1"/>
    </font>
    <font>
      <b/>
      <sz val="11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Times New Roman"/>
      <family val="1"/>
    </font>
    <font>
      <b/>
      <sz val="10"/>
      <color theme="0"/>
      <name val="Arial"/>
      <family val="2"/>
    </font>
    <font>
      <b/>
      <sz val="15"/>
      <color theme="0"/>
      <name val="Arial"/>
      <family val="2"/>
    </font>
    <font>
      <i/>
      <sz val="14"/>
      <color theme="0"/>
      <name val="Arial"/>
      <family val="2"/>
    </font>
    <font>
      <b/>
      <sz val="14"/>
      <color theme="0"/>
      <name val="Arial"/>
      <family val="2"/>
    </font>
    <font>
      <b/>
      <sz val="10"/>
      <color theme="1"/>
      <name val="Arial"/>
      <family val="2"/>
    </font>
    <font>
      <b/>
      <sz val="15"/>
      <color theme="1"/>
      <name val="Arial"/>
      <family val="2"/>
    </font>
    <font>
      <b/>
      <sz val="12"/>
      <color theme="1"/>
      <name val="Arial"/>
      <family val="2"/>
    </font>
    <font>
      <i/>
      <sz val="14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0"/>
      <name val="Times New Roman"/>
      <family val="1"/>
    </font>
    <font>
      <sz val="12"/>
      <color theme="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">
    <xf numFmtId="0" fontId="0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0" fillId="0" borderId="0"/>
    <xf numFmtId="170" fontId="22" fillId="0" borderId="0" applyFont="0" applyFill="0" applyBorder="0" applyAlignment="0" applyProtection="0"/>
    <xf numFmtId="0" fontId="6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8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172" fontId="6" fillId="0" borderId="0" applyFont="0" applyFill="0" applyBorder="0" applyAlignment="0" applyProtection="0"/>
  </cellStyleXfs>
  <cellXfs count="207">
    <xf numFmtId="0" fontId="0" fillId="0" borderId="0" xfId="0"/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 indent="2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/>
    <xf numFmtId="0" fontId="4" fillId="0" borderId="0" xfId="0" applyFont="1" applyAlignment="1">
      <alignment horizontal="left" vertical="center" indent="5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165" fontId="2" fillId="0" borderId="0" xfId="1" applyFon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indent="5"/>
    </xf>
    <xf numFmtId="0" fontId="2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 indent="1"/>
    </xf>
    <xf numFmtId="0" fontId="3" fillId="0" borderId="0" xfId="0" applyFont="1" applyAlignment="1">
      <alignment horizontal="right" vertical="center" wrapText="1"/>
    </xf>
    <xf numFmtId="0" fontId="2" fillId="0" borderId="0" xfId="0" applyFont="1" applyAlignment="1">
      <alignment vertical="top" wrapText="1"/>
    </xf>
    <xf numFmtId="0" fontId="8" fillId="0" borderId="0" xfId="0" applyFont="1"/>
    <xf numFmtId="0" fontId="8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1" fillId="0" borderId="0" xfId="0" applyFont="1"/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top" wrapText="1"/>
    </xf>
    <xf numFmtId="167" fontId="12" fillId="0" borderId="0" xfId="0" applyNumberFormat="1" applyFont="1" applyFill="1" applyBorder="1" applyAlignment="1">
      <alignment horizontal="left" vertical="top" wrapText="1"/>
    </xf>
    <xf numFmtId="0" fontId="11" fillId="0" borderId="0" xfId="0" applyFont="1" applyFill="1" applyBorder="1" applyAlignment="1">
      <alignment horizontal="left" vertical="top" wrapText="1"/>
    </xf>
    <xf numFmtId="166" fontId="13" fillId="0" borderId="0" xfId="0" applyNumberFormat="1" applyFont="1" applyFill="1" applyBorder="1" applyAlignment="1">
      <alignment horizontal="left" vertical="top" wrapText="1"/>
    </xf>
    <xf numFmtId="0" fontId="14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0" fontId="11" fillId="0" borderId="0" xfId="0" applyFont="1" applyFill="1" applyBorder="1" applyAlignment="1">
      <alignment horizontal="center" vertical="center" wrapText="1"/>
    </xf>
    <xf numFmtId="43" fontId="11" fillId="0" borderId="0" xfId="0" applyNumberFormat="1" applyFont="1" applyFill="1" applyBorder="1" applyAlignment="1">
      <alignment horizontal="center" vertical="top" wrapText="1"/>
    </xf>
    <xf numFmtId="43" fontId="11" fillId="0" borderId="0" xfId="0" applyNumberFormat="1" applyFont="1" applyFill="1" applyBorder="1" applyAlignment="1">
      <alignment horizontal="center" vertical="center" wrapText="1"/>
    </xf>
    <xf numFmtId="9" fontId="11" fillId="0" borderId="0" xfId="2" applyFont="1" applyFill="1" applyBorder="1" applyAlignment="1">
      <alignment horizontal="center" vertical="top" wrapText="1"/>
    </xf>
    <xf numFmtId="43" fontId="14" fillId="0" borderId="0" xfId="0" applyNumberFormat="1" applyFont="1" applyFill="1" applyBorder="1" applyAlignment="1">
      <alignment horizontal="center" vertical="top" wrapText="1"/>
    </xf>
    <xf numFmtId="43" fontId="2" fillId="0" borderId="0" xfId="0" applyNumberFormat="1" applyFont="1"/>
    <xf numFmtId="43" fontId="4" fillId="0" borderId="4" xfId="0" applyNumberFormat="1" applyFont="1" applyBorder="1" applyAlignment="1">
      <alignment horizontal="center" vertical="center"/>
    </xf>
    <xf numFmtId="43" fontId="17" fillId="0" borderId="0" xfId="0" applyNumberFormat="1" applyFont="1"/>
    <xf numFmtId="43" fontId="3" fillId="0" borderId="0" xfId="0" applyNumberFormat="1" applyFont="1" applyAlignment="1">
      <alignment horizontal="center" vertical="center" wrapText="1"/>
    </xf>
    <xf numFmtId="43" fontId="3" fillId="0" borderId="0" xfId="0" applyNumberFormat="1" applyFont="1" applyBorder="1" applyAlignment="1">
      <alignment horizontal="center" vertical="center" wrapText="1"/>
    </xf>
    <xf numFmtId="43" fontId="3" fillId="0" borderId="2" xfId="0" applyNumberFormat="1" applyFont="1" applyBorder="1" applyAlignment="1">
      <alignment horizontal="center" vertical="center" wrapText="1"/>
    </xf>
    <xf numFmtId="43" fontId="4" fillId="0" borderId="0" xfId="0" applyNumberFormat="1" applyFont="1" applyAlignment="1">
      <alignment horizontal="center" vertical="center" wrapText="1"/>
    </xf>
    <xf numFmtId="43" fontId="4" fillId="0" borderId="3" xfId="0" applyNumberFormat="1" applyFont="1" applyBorder="1" applyAlignment="1">
      <alignment horizontal="center" vertical="center" wrapText="1"/>
    </xf>
    <xf numFmtId="0" fontId="15" fillId="0" borderId="0" xfId="0" applyFont="1" applyAlignment="1"/>
    <xf numFmtId="0" fontId="19" fillId="0" borderId="0" xfId="0" applyFont="1" applyAlignment="1">
      <alignment horizontal="left"/>
    </xf>
    <xf numFmtId="165" fontId="8" fillId="0" borderId="0" xfId="1" applyFont="1"/>
    <xf numFmtId="43" fontId="4" fillId="0" borderId="0" xfId="0" applyNumberFormat="1" applyFont="1" applyFill="1" applyAlignment="1">
      <alignment horizontal="center" vertical="center" wrapText="1"/>
    </xf>
    <xf numFmtId="43" fontId="2" fillId="0" borderId="0" xfId="0" applyNumberFormat="1" applyFont="1" applyAlignment="1">
      <alignment vertical="top" wrapText="1"/>
    </xf>
    <xf numFmtId="43" fontId="2" fillId="0" borderId="0" xfId="0" applyNumberFormat="1" applyFont="1" applyAlignment="1">
      <alignment vertical="center" wrapText="1"/>
    </xf>
    <xf numFmtId="43" fontId="3" fillId="0" borderId="0" xfId="0" applyNumberFormat="1" applyFont="1" applyAlignment="1">
      <alignment horizontal="left" vertical="center" wrapText="1" indent="4"/>
    </xf>
    <xf numFmtId="43" fontId="4" fillId="0" borderId="5" xfId="0" applyNumberFormat="1" applyFont="1" applyBorder="1" applyAlignment="1">
      <alignment horizontal="center" vertical="center" wrapText="1"/>
    </xf>
    <xf numFmtId="169" fontId="2" fillId="0" borderId="0" xfId="0" applyNumberFormat="1" applyFont="1"/>
    <xf numFmtId="43" fontId="4" fillId="0" borderId="4" xfId="0" applyNumberFormat="1" applyFont="1" applyBorder="1" applyAlignment="1">
      <alignment horizontal="center" vertical="center" wrapText="1"/>
    </xf>
    <xf numFmtId="43" fontId="4" fillId="0" borderId="2" xfId="0" applyNumberFormat="1" applyFont="1" applyBorder="1" applyAlignment="1">
      <alignment horizontal="center" vertical="center" wrapText="1"/>
    </xf>
    <xf numFmtId="43" fontId="1" fillId="0" borderId="0" xfId="0" applyNumberFormat="1" applyFont="1"/>
    <xf numFmtId="0" fontId="19" fillId="0" borderId="0" xfId="0" applyFont="1" applyAlignment="1"/>
    <xf numFmtId="0" fontId="2" fillId="0" borderId="0" xfId="0" applyFont="1" applyAlignment="1"/>
    <xf numFmtId="0" fontId="19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8" fillId="0" borderId="2" xfId="0" applyFont="1" applyBorder="1" applyAlignment="1">
      <alignment horizontal="center"/>
    </xf>
    <xf numFmtId="165" fontId="3" fillId="0" borderId="0" xfId="1" applyFont="1" applyAlignment="1">
      <alignment horizontal="center" vertical="center" wrapText="1"/>
    </xf>
    <xf numFmtId="165" fontId="4" fillId="0" borderId="0" xfId="1" applyFont="1" applyAlignment="1">
      <alignment horizontal="center" vertical="center" wrapText="1"/>
    </xf>
    <xf numFmtId="43" fontId="0" fillId="0" borderId="0" xfId="0" applyNumberFormat="1"/>
    <xf numFmtId="0" fontId="0" fillId="2" borderId="0" xfId="0" applyFill="1" applyAlignment="1">
      <alignment vertical="center"/>
    </xf>
    <xf numFmtId="0" fontId="23" fillId="2" borderId="0" xfId="0" applyFont="1" applyFill="1" applyAlignment="1">
      <alignment vertical="center"/>
    </xf>
    <xf numFmtId="0" fontId="23" fillId="2" borderId="0" xfId="0" applyFont="1" applyFill="1" applyAlignment="1">
      <alignment horizontal="center" vertical="center"/>
    </xf>
    <xf numFmtId="0" fontId="27" fillId="2" borderId="0" xfId="0" applyFont="1" applyFill="1" applyAlignment="1">
      <alignment vertical="center"/>
    </xf>
    <xf numFmtId="0" fontId="24" fillId="2" borderId="0" xfId="0" applyFont="1" applyFill="1" applyAlignment="1">
      <alignment horizontal="center" vertical="center"/>
    </xf>
    <xf numFmtId="0" fontId="26" fillId="2" borderId="0" xfId="0" applyFont="1" applyFill="1" applyAlignment="1">
      <alignment horizontal="center" vertical="center"/>
    </xf>
    <xf numFmtId="0" fontId="24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6" fillId="2" borderId="0" xfId="0" applyFont="1" applyFill="1" applyAlignment="1">
      <alignment vertical="center"/>
    </xf>
    <xf numFmtId="0" fontId="29" fillId="0" borderId="0" xfId="0" applyFont="1"/>
    <xf numFmtId="0" fontId="3" fillId="0" borderId="0" xfId="0" applyFont="1" applyAlignment="1">
      <alignment horizontal="left" vertical="center" indent="1"/>
    </xf>
    <xf numFmtId="0" fontId="2" fillId="0" borderId="0" xfId="0" applyFont="1" applyAlignment="1">
      <alignment horizontal="center"/>
    </xf>
    <xf numFmtId="165" fontId="29" fillId="0" borderId="0" xfId="1" applyFont="1"/>
    <xf numFmtId="43" fontId="29" fillId="0" borderId="0" xfId="0" applyNumberFormat="1" applyFont="1"/>
    <xf numFmtId="43" fontId="16" fillId="0" borderId="0" xfId="0" applyNumberFormat="1" applyFont="1" applyAlignment="1">
      <alignment horizontal="center" vertical="center" wrapText="1"/>
    </xf>
    <xf numFmtId="165" fontId="29" fillId="0" borderId="0" xfId="1" applyFont="1" applyAlignment="1">
      <alignment horizontal="center"/>
    </xf>
    <xf numFmtId="0" fontId="4" fillId="0" borderId="0" xfId="0" applyFont="1" applyAlignment="1">
      <alignment horizontal="left" vertical="center" wrapText="1" indent="1"/>
    </xf>
    <xf numFmtId="0" fontId="2" fillId="0" borderId="0" xfId="0" applyFont="1" applyAlignment="1">
      <alignment horizontal="center"/>
    </xf>
    <xf numFmtId="0" fontId="0" fillId="0" borderId="0" xfId="0" applyFill="1" applyAlignment="1">
      <alignment vertical="center"/>
    </xf>
    <xf numFmtId="0" fontId="0" fillId="0" borderId="0" xfId="0"/>
    <xf numFmtId="4" fontId="4" fillId="0" borderId="0" xfId="0" applyNumberFormat="1" applyFont="1" applyAlignment="1">
      <alignment horizontal="right" vertical="center" wrapText="1"/>
    </xf>
    <xf numFmtId="43" fontId="14" fillId="0" borderId="0" xfId="11" applyNumberFormat="1" applyFont="1" applyFill="1" applyBorder="1" applyAlignment="1">
      <alignment horizontal="center" vertical="top" wrapText="1"/>
    </xf>
    <xf numFmtId="43" fontId="16" fillId="0" borderId="0" xfId="11" applyFont="1" applyFill="1" applyBorder="1" applyAlignment="1">
      <alignment horizontal="center" vertical="top" wrapText="1"/>
    </xf>
    <xf numFmtId="4" fontId="11" fillId="0" borderId="0" xfId="11" applyNumberFormat="1" applyFont="1" applyFill="1" applyBorder="1" applyAlignment="1">
      <alignment horizontal="center" vertical="center" wrapText="1"/>
    </xf>
    <xf numFmtId="43" fontId="0" fillId="0" borderId="0" xfId="11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0" fontId="11" fillId="0" borderId="0" xfId="0" applyFont="1" applyFill="1" applyBorder="1" applyAlignment="1">
      <alignment horizontal="left" vertical="center" wrapText="1"/>
    </xf>
    <xf numFmtId="0" fontId="30" fillId="0" borderId="0" xfId="0" applyFont="1" applyAlignment="1">
      <alignment vertical="center" wrapText="1"/>
    </xf>
    <xf numFmtId="43" fontId="18" fillId="0" borderId="0" xfId="0" applyNumberFormat="1" applyFont="1" applyAlignment="1"/>
    <xf numFmtId="0" fontId="35" fillId="2" borderId="0" xfId="0" applyFont="1" applyFill="1" applyAlignment="1">
      <alignment horizontal="center" vertical="center"/>
    </xf>
    <xf numFmtId="1" fontId="16" fillId="0" borderId="0" xfId="1" applyNumberFormat="1" applyFont="1" applyAlignment="1">
      <alignment horizontal="center" vertical="center" wrapText="1"/>
    </xf>
    <xf numFmtId="41" fontId="16" fillId="0" borderId="0" xfId="1" applyNumberFormat="1" applyFont="1" applyAlignment="1">
      <alignment horizontal="center" vertical="center" wrapText="1"/>
    </xf>
    <xf numFmtId="43" fontId="30" fillId="0" borderId="0" xfId="0" applyNumberFormat="1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16" fillId="0" borderId="0" xfId="0" applyFont="1" applyAlignment="1">
      <alignment horizontal="justify" vertical="center" wrapText="1"/>
    </xf>
    <xf numFmtId="0" fontId="16" fillId="0" borderId="0" xfId="0" applyFont="1" applyAlignment="1">
      <alignment horizontal="center" vertical="center" wrapText="1"/>
    </xf>
    <xf numFmtId="43" fontId="16" fillId="0" borderId="0" xfId="0" applyNumberFormat="1" applyFont="1" applyBorder="1" applyAlignment="1">
      <alignment horizontal="center" vertical="center" wrapText="1"/>
    </xf>
    <xf numFmtId="43" fontId="30" fillId="0" borderId="0" xfId="0" applyNumberFormat="1" applyFont="1" applyBorder="1" applyAlignment="1">
      <alignment horizontal="center" vertical="center" wrapText="1"/>
    </xf>
    <xf numFmtId="0" fontId="29" fillId="0" borderId="0" xfId="0" applyFont="1" applyBorder="1" applyAlignment="1">
      <alignment vertical="center" wrapText="1"/>
    </xf>
    <xf numFmtId="165" fontId="21" fillId="0" borderId="0" xfId="1" applyFont="1"/>
    <xf numFmtId="165" fontId="28" fillId="0" borderId="0" xfId="1" applyFont="1" applyFill="1"/>
    <xf numFmtId="165" fontId="36" fillId="0" borderId="0" xfId="1" applyFont="1" applyFill="1"/>
    <xf numFmtId="165" fontId="4" fillId="0" borderId="3" xfId="1" applyNumberFormat="1" applyFont="1" applyBorder="1" applyAlignment="1">
      <alignment horizontal="right" vertical="center" wrapText="1"/>
    </xf>
    <xf numFmtId="0" fontId="29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16" fillId="0" borderId="0" xfId="0" applyFont="1" applyAlignment="1">
      <alignment vertical="center" wrapText="1"/>
    </xf>
    <xf numFmtId="165" fontId="16" fillId="0" borderId="0" xfId="1" applyFont="1" applyAlignment="1">
      <alignment horizontal="center" vertical="center" wrapText="1"/>
    </xf>
    <xf numFmtId="165" fontId="30" fillId="0" borderId="4" xfId="1" applyFont="1" applyBorder="1" applyAlignment="1">
      <alignment horizontal="center" vertical="center" wrapText="1"/>
    </xf>
    <xf numFmtId="0" fontId="29" fillId="0" borderId="0" xfId="0" applyFont="1" applyAlignment="1">
      <alignment vertical="top" wrapText="1"/>
    </xf>
    <xf numFmtId="165" fontId="29" fillId="0" borderId="0" xfId="1" applyFont="1" applyAlignment="1">
      <alignment vertical="center" wrapText="1"/>
    </xf>
    <xf numFmtId="0" fontId="30" fillId="0" borderId="0" xfId="0" applyFont="1" applyAlignment="1">
      <alignment horizontal="left" vertical="center" wrapText="1"/>
    </xf>
    <xf numFmtId="165" fontId="16" fillId="0" borderId="0" xfId="1" applyFont="1" applyAlignment="1">
      <alignment horizontal="justify" vertical="center" wrapText="1"/>
    </xf>
    <xf numFmtId="0" fontId="16" fillId="0" borderId="0" xfId="0" applyFont="1" applyAlignment="1">
      <alignment horizontal="left" vertical="center" wrapText="1"/>
    </xf>
    <xf numFmtId="165" fontId="16" fillId="0" borderId="2" xfId="1" applyFont="1" applyBorder="1" applyAlignment="1">
      <alignment horizontal="center" vertical="center" wrapText="1"/>
    </xf>
    <xf numFmtId="165" fontId="30" fillId="0" borderId="2" xfId="1" applyFont="1" applyBorder="1" applyAlignment="1">
      <alignment horizontal="center" vertical="center" wrapText="1"/>
    </xf>
    <xf numFmtId="4" fontId="37" fillId="0" borderId="0" xfId="0" applyNumberFormat="1" applyFont="1" applyFill="1" applyBorder="1" applyAlignment="1">
      <alignment horizontal="center" vertical="center" wrapText="1"/>
    </xf>
    <xf numFmtId="165" fontId="37" fillId="0" borderId="0" xfId="1" applyFont="1" applyFill="1" applyBorder="1" applyAlignment="1">
      <alignment horizontal="center" vertical="center" wrapText="1"/>
    </xf>
    <xf numFmtId="171" fontId="2" fillId="0" borderId="0" xfId="0" applyNumberFormat="1" applyFont="1"/>
    <xf numFmtId="165" fontId="28" fillId="0" borderId="0" xfId="1" applyFont="1"/>
    <xf numFmtId="0" fontId="28" fillId="0" borderId="0" xfId="0" applyFont="1"/>
    <xf numFmtId="165" fontId="1" fillId="0" borderId="0" xfId="1" applyFont="1"/>
    <xf numFmtId="4" fontId="11" fillId="0" borderId="0" xfId="11" applyNumberFormat="1" applyFont="1" applyFill="1" applyBorder="1" applyAlignment="1">
      <alignment horizontal="right" vertical="center" wrapText="1"/>
    </xf>
    <xf numFmtId="0" fontId="29" fillId="0" borderId="0" xfId="1" applyNumberFormat="1" applyFont="1" applyAlignment="1">
      <alignment horizontal="center"/>
    </xf>
    <xf numFmtId="0" fontId="2" fillId="0" borderId="0" xfId="1" applyNumberFormat="1" applyFont="1" applyAlignment="1">
      <alignment horizontal="center"/>
    </xf>
    <xf numFmtId="14" fontId="29" fillId="0" borderId="0" xfId="1" applyNumberFormat="1" applyFont="1"/>
    <xf numFmtId="0" fontId="8" fillId="0" borderId="0" xfId="1" applyNumberFormat="1" applyFont="1" applyAlignment="1">
      <alignment horizontal="center"/>
    </xf>
    <xf numFmtId="49" fontId="21" fillId="0" borderId="0" xfId="1" applyNumberFormat="1" applyFont="1" applyAlignment="1">
      <alignment horizontal="center"/>
    </xf>
    <xf numFmtId="43" fontId="21" fillId="0" borderId="0" xfId="0" applyNumberFormat="1" applyFont="1"/>
    <xf numFmtId="9" fontId="39" fillId="0" borderId="0" xfId="2" applyFont="1"/>
    <xf numFmtId="43" fontId="28" fillId="0" borderId="0" xfId="0" applyNumberFormat="1" applyFont="1"/>
    <xf numFmtId="4" fontId="36" fillId="0" borderId="0" xfId="0" applyNumberFormat="1" applyFont="1"/>
    <xf numFmtId="165" fontId="21" fillId="0" borderId="0" xfId="1" applyFont="1" applyAlignment="1"/>
    <xf numFmtId="165" fontId="29" fillId="0" borderId="0" xfId="1" applyFont="1" applyAlignment="1"/>
    <xf numFmtId="165" fontId="29" fillId="0" borderId="0" xfId="1" applyFont="1" applyAlignment="1">
      <alignment horizontal="right"/>
    </xf>
    <xf numFmtId="43" fontId="29" fillId="0" borderId="0" xfId="11" applyFont="1"/>
    <xf numFmtId="0" fontId="21" fillId="0" borderId="0" xfId="0" applyFont="1"/>
    <xf numFmtId="173" fontId="29" fillId="0" borderId="0" xfId="0" applyNumberFormat="1" applyFont="1"/>
    <xf numFmtId="0" fontId="29" fillId="0" borderId="0" xfId="0" applyFont="1" applyFill="1"/>
    <xf numFmtId="0" fontId="21" fillId="0" borderId="0" xfId="0" applyFont="1" applyFill="1"/>
    <xf numFmtId="0" fontId="28" fillId="0" borderId="0" xfId="0" applyFont="1" applyFill="1"/>
    <xf numFmtId="43" fontId="28" fillId="0" borderId="0" xfId="0" applyNumberFormat="1" applyFont="1" applyFill="1"/>
    <xf numFmtId="0" fontId="36" fillId="0" borderId="0" xfId="0" applyFont="1" applyFill="1"/>
    <xf numFmtId="0" fontId="2" fillId="0" borderId="0" xfId="0" applyFont="1" applyBorder="1"/>
    <xf numFmtId="0" fontId="0" fillId="2" borderId="0" xfId="0" applyFont="1" applyFill="1" applyBorder="1" applyAlignment="1">
      <alignment vertical="center"/>
    </xf>
    <xf numFmtId="0" fontId="2" fillId="0" borderId="0" xfId="0" applyFont="1" applyFill="1"/>
    <xf numFmtId="43" fontId="2" fillId="0" borderId="0" xfId="0" applyNumberFormat="1" applyFont="1" applyFill="1"/>
    <xf numFmtId="165" fontId="32" fillId="0" borderId="0" xfId="1" applyFont="1" applyFill="1" applyAlignment="1">
      <alignment vertical="center"/>
    </xf>
    <xf numFmtId="165" fontId="42" fillId="0" borderId="0" xfId="1" applyFont="1" applyFill="1" applyAlignment="1">
      <alignment vertical="center"/>
    </xf>
    <xf numFmtId="165" fontId="43" fillId="0" borderId="0" xfId="1" applyFont="1" applyFill="1" applyAlignment="1">
      <alignment vertical="center"/>
    </xf>
    <xf numFmtId="165" fontId="41" fillId="0" borderId="0" xfId="1" applyFont="1" applyFill="1" applyAlignment="1">
      <alignment horizontal="center" vertical="center"/>
    </xf>
    <xf numFmtId="165" fontId="44" fillId="0" borderId="0" xfId="1" applyFont="1" applyFill="1" applyAlignment="1">
      <alignment vertical="center"/>
    </xf>
    <xf numFmtId="0" fontId="45" fillId="2" borderId="0" xfId="0" applyFont="1" applyFill="1" applyAlignment="1">
      <alignment vertical="center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48" fillId="2" borderId="0" xfId="0" applyFont="1" applyFill="1" applyAlignment="1">
      <alignment horizontal="center" vertical="center"/>
    </xf>
    <xf numFmtId="0" fontId="45" fillId="2" borderId="0" xfId="0" applyFont="1" applyFill="1" applyAlignment="1">
      <alignment horizontal="center" vertical="center"/>
    </xf>
    <xf numFmtId="0" fontId="49" fillId="2" borderId="0" xfId="0" applyFont="1" applyFill="1" applyAlignment="1">
      <alignment horizontal="center" vertical="center"/>
    </xf>
    <xf numFmtId="0" fontId="49" fillId="0" borderId="0" xfId="0" applyFont="1" applyFill="1" applyAlignment="1">
      <alignment horizontal="center" vertical="center"/>
    </xf>
    <xf numFmtId="0" fontId="45" fillId="0" borderId="0" xfId="0" applyFont="1" applyFill="1" applyAlignment="1">
      <alignment horizontal="center" vertical="center"/>
    </xf>
    <xf numFmtId="0" fontId="45" fillId="0" borderId="0" xfId="0" applyFont="1" applyFill="1" applyAlignment="1">
      <alignment vertical="center"/>
    </xf>
    <xf numFmtId="0" fontId="40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43" fontId="17" fillId="0" borderId="0" xfId="0" applyNumberFormat="1" applyFont="1" applyAlignment="1">
      <alignment horizontal="center" vertical="center"/>
    </xf>
    <xf numFmtId="4" fontId="40" fillId="0" borderId="4" xfId="0" applyNumberFormat="1" applyFont="1" applyBorder="1" applyAlignment="1">
      <alignment horizontal="center" vertical="center"/>
    </xf>
    <xf numFmtId="165" fontId="17" fillId="0" borderId="0" xfId="1" applyFont="1" applyAlignment="1">
      <alignment horizontal="center" vertical="center"/>
    </xf>
    <xf numFmtId="165" fontId="40" fillId="0" borderId="4" xfId="0" applyNumberFormat="1" applyFont="1" applyBorder="1" applyAlignment="1">
      <alignment horizontal="center" vertical="center"/>
    </xf>
    <xf numFmtId="43" fontId="40" fillId="0" borderId="4" xfId="0" applyNumberFormat="1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4" fontId="2" fillId="0" borderId="0" xfId="0" applyNumberFormat="1" applyFont="1" applyFill="1"/>
    <xf numFmtId="165" fontId="51" fillId="0" borderId="0" xfId="1" applyFont="1" applyAlignment="1">
      <alignment horizontal="right" vertical="center" wrapText="1"/>
    </xf>
    <xf numFmtId="165" fontId="51" fillId="0" borderId="0" xfId="1" applyFont="1" applyAlignment="1">
      <alignment horizontal="justify" vertical="center" wrapText="1"/>
    </xf>
    <xf numFmtId="165" fontId="51" fillId="0" borderId="0" xfId="1" applyFont="1" applyAlignment="1">
      <alignment horizontal="center" vertical="center" wrapText="1"/>
    </xf>
    <xf numFmtId="165" fontId="36" fillId="0" borderId="0" xfId="1" applyFont="1"/>
    <xf numFmtId="165" fontId="50" fillId="0" borderId="0" xfId="1" applyFont="1" applyBorder="1" applyAlignment="1">
      <alignment horizontal="right" vertical="center" wrapText="1"/>
    </xf>
    <xf numFmtId="165" fontId="14" fillId="0" borderId="0" xfId="1" applyFont="1" applyFill="1" applyBorder="1" applyAlignment="1">
      <alignment horizontal="center" vertical="top" wrapText="1"/>
    </xf>
    <xf numFmtId="165" fontId="23" fillId="0" borderId="0" xfId="1" applyFont="1" applyFill="1" applyAlignment="1">
      <alignment vertical="center"/>
    </xf>
    <xf numFmtId="165" fontId="27" fillId="0" borderId="0" xfId="1" applyFont="1" applyFill="1" applyAlignment="1">
      <alignment vertical="center"/>
    </xf>
    <xf numFmtId="165" fontId="29" fillId="0" borderId="0" xfId="1" applyFont="1" applyFill="1"/>
    <xf numFmtId="165" fontId="28" fillId="0" borderId="0" xfId="1" applyFont="1" applyAlignment="1">
      <alignment horizontal="center"/>
    </xf>
    <xf numFmtId="165" fontId="28" fillId="0" borderId="0" xfId="1" applyFont="1" applyAlignment="1"/>
    <xf numFmtId="165" fontId="38" fillId="0" borderId="0" xfId="1" applyFont="1"/>
    <xf numFmtId="0" fontId="4" fillId="0" borderId="0" xfId="0" applyFont="1" applyAlignment="1">
      <alignment horizontal="left" vertical="center" wrapText="1" indent="1"/>
    </xf>
    <xf numFmtId="0" fontId="4" fillId="0" borderId="0" xfId="0" applyFont="1" applyAlignment="1">
      <alignment horizontal="center" vertical="center"/>
    </xf>
    <xf numFmtId="0" fontId="15" fillId="0" borderId="0" xfId="0" applyFont="1" applyFill="1" applyAlignment="1">
      <alignment horizontal="center"/>
    </xf>
    <xf numFmtId="0" fontId="34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0" fillId="0" borderId="0" xfId="0" applyAlignment="1">
      <alignment horizontal="center" wrapText="1"/>
    </xf>
    <xf numFmtId="0" fontId="18" fillId="0" borderId="0" xfId="0" applyFont="1" applyAlignment="1">
      <alignment horizontal="center" wrapText="1"/>
    </xf>
    <xf numFmtId="0" fontId="19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11" fillId="0" borderId="0" xfId="0" applyFont="1" applyFill="1" applyBorder="1" applyAlignment="1">
      <alignment horizontal="left" vertical="center" wrapText="1"/>
    </xf>
    <xf numFmtId="0" fontId="33" fillId="0" borderId="0" xfId="0" applyFont="1" applyAlignment="1">
      <alignment horizontal="center"/>
    </xf>
    <xf numFmtId="0" fontId="7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top"/>
    </xf>
  </cellXfs>
  <cellStyles count="25">
    <cellStyle name="Millares" xfId="1" builtinId="3"/>
    <cellStyle name="Millares 10" xfId="21" xr:uid="{00000000-0005-0000-0000-000001000000}"/>
    <cellStyle name="Millares 2" xfId="4" xr:uid="{00000000-0005-0000-0000-000002000000}"/>
    <cellStyle name="Millares 2 2" xfId="10" xr:uid="{00000000-0005-0000-0000-000003000000}"/>
    <cellStyle name="Millares 2 3" xfId="9" xr:uid="{00000000-0005-0000-0000-000004000000}"/>
    <cellStyle name="Millares 2 4" xfId="14" xr:uid="{00000000-0005-0000-0000-000005000000}"/>
    <cellStyle name="Millares 3" xfId="12" xr:uid="{00000000-0005-0000-0000-000006000000}"/>
    <cellStyle name="Millares 4" xfId="11" xr:uid="{00000000-0005-0000-0000-000007000000}"/>
    <cellStyle name="Millares 5" xfId="24" xr:uid="{00000000-0005-0000-0000-000008000000}"/>
    <cellStyle name="Moneda 2" xfId="13" xr:uid="{00000000-0005-0000-0000-000009000000}"/>
    <cellStyle name="Moneda 3" xfId="22" xr:uid="{00000000-0005-0000-0000-00000A000000}"/>
    <cellStyle name="Normal" xfId="0" builtinId="0"/>
    <cellStyle name="Normal 10" xfId="16" xr:uid="{00000000-0005-0000-0000-00000C000000}"/>
    <cellStyle name="Normal 11" xfId="19" xr:uid="{00000000-0005-0000-0000-00000D000000}"/>
    <cellStyle name="Normal 12 3" xfId="17" xr:uid="{00000000-0005-0000-0000-00000E000000}"/>
    <cellStyle name="Normal 17" xfId="20" xr:uid="{00000000-0005-0000-0000-00000F000000}"/>
    <cellStyle name="Normal 2" xfId="8" xr:uid="{00000000-0005-0000-0000-000010000000}"/>
    <cellStyle name="Normal 2 2" xfId="5" xr:uid="{00000000-0005-0000-0000-000011000000}"/>
    <cellStyle name="Normal 2 2 2" xfId="23" xr:uid="{00000000-0005-0000-0000-000012000000}"/>
    <cellStyle name="Normal 2 3" xfId="3" xr:uid="{00000000-0005-0000-0000-000013000000}"/>
    <cellStyle name="Normal 2 4" xfId="15" xr:uid="{00000000-0005-0000-0000-000014000000}"/>
    <cellStyle name="Normal 3" xfId="7" xr:uid="{00000000-0005-0000-0000-000015000000}"/>
    <cellStyle name="Normal 9" xfId="18" xr:uid="{00000000-0005-0000-0000-000016000000}"/>
    <cellStyle name="Porcentaje" xfId="2" builtinId="5"/>
    <cellStyle name="Porcentaje 2" xfId="6" xr:uid="{00000000-0005-0000-0000-00001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65315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16261" y="189139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65315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7661" y="2721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152400</xdr:rowOff>
    </xdr:from>
    <xdr:to>
      <xdr:col>0</xdr:col>
      <xdr:colOff>1952625</xdr:colOff>
      <xdr:row>5</xdr:row>
      <xdr:rowOff>76200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2400"/>
          <a:ext cx="1952625" cy="523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65315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7661" y="2721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114300</xdr:colOff>
      <xdr:row>42</xdr:row>
      <xdr:rowOff>76200</xdr:rowOff>
    </xdr:from>
    <xdr:to>
      <xdr:col>3</xdr:col>
      <xdr:colOff>1130300</xdr:colOff>
      <xdr:row>46</xdr:row>
      <xdr:rowOff>142875</xdr:rowOff>
    </xdr:to>
    <xdr:pic>
      <xdr:nvPicPr>
        <xdr:cNvPr id="6" name="Picture 5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3100" y="8696325"/>
          <a:ext cx="1016000" cy="8667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1733550</xdr:colOff>
      <xdr:row>3</xdr:row>
      <xdr:rowOff>47625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733550" cy="6477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1222374</xdr:colOff>
      <xdr:row>71</xdr:row>
      <xdr:rowOff>73025</xdr:rowOff>
    </xdr:from>
    <xdr:to>
      <xdr:col>2</xdr:col>
      <xdr:colOff>1257299</xdr:colOff>
      <xdr:row>78</xdr:row>
      <xdr:rowOff>0</xdr:rowOff>
    </xdr:to>
    <xdr:pic>
      <xdr:nvPicPr>
        <xdr:cNvPr id="2" name="Picture 55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49" y="7054850"/>
          <a:ext cx="1463675" cy="13271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1590675</xdr:colOff>
      <xdr:row>2</xdr:row>
      <xdr:rowOff>76200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1590675" cy="428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2</xdr:row>
      <xdr:rowOff>247650</xdr:rowOff>
    </xdr:from>
    <xdr:to>
      <xdr:col>1</xdr:col>
      <xdr:colOff>1866900</xdr:colOff>
      <xdr:row>5</xdr:row>
      <xdr:rowOff>95250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704850"/>
          <a:ext cx="1866899" cy="6191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962025</xdr:colOff>
      <xdr:row>29</xdr:row>
      <xdr:rowOff>123825</xdr:rowOff>
    </xdr:from>
    <xdr:to>
      <xdr:col>6</xdr:col>
      <xdr:colOff>1200149</xdr:colOff>
      <xdr:row>34</xdr:row>
      <xdr:rowOff>171450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48575" y="6905625"/>
          <a:ext cx="1400174" cy="10477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38100</xdr:rowOff>
    </xdr:from>
    <xdr:to>
      <xdr:col>1</xdr:col>
      <xdr:colOff>1790700</xdr:colOff>
      <xdr:row>4</xdr:row>
      <xdr:rowOff>180975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4350"/>
          <a:ext cx="2095500" cy="6191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809625</xdr:colOff>
      <xdr:row>38</xdr:row>
      <xdr:rowOff>95250</xdr:rowOff>
    </xdr:from>
    <xdr:to>
      <xdr:col>6</xdr:col>
      <xdr:colOff>723899</xdr:colOff>
      <xdr:row>43</xdr:row>
      <xdr:rowOff>219075</xdr:rowOff>
    </xdr:to>
    <xdr:pic>
      <xdr:nvPicPr>
        <xdr:cNvPr id="4" name="Picture 55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6762750"/>
          <a:ext cx="1523999" cy="13144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NAL-cont-01\Users\Users\gpayano\Desktop\Trabajos%20Realizados%20por%20Cynthia%20Payano\Estados%20Financieros\A&#241;o%202022\Septiembre%202022\Estados%20Financieros%20%20Septiembre%20%20%20%20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fectivo y Equivalente a efecti"/>
      <sheetName val="Cuentas Por Cobrar"/>
      <sheetName val="Pagos Anticipados "/>
      <sheetName val="Inventario"/>
      <sheetName val="Activo Fijo"/>
      <sheetName val="Cuentas Por Pagar"/>
      <sheetName val="Ejecucion Presupuestaria"/>
      <sheetName val="Hoja1"/>
      <sheetName val="Hoja2"/>
      <sheetName val="NOTAS 7 AL 48 "/>
      <sheetName val="NOTA P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7">
          <cell r="B17">
            <v>412502736.45999998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5">
          <cell r="C15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X1048576"/>
  <sheetViews>
    <sheetView tabSelected="1" workbookViewId="0">
      <selection sqref="A1:D73"/>
    </sheetView>
  </sheetViews>
  <sheetFormatPr baseColWidth="10" defaultColWidth="11.42578125" defaultRowHeight="15.75" x14ac:dyDescent="0.25"/>
  <cols>
    <col min="1" max="1" width="42.42578125" style="8" customWidth="1"/>
    <col min="2" max="2" width="20.85546875" style="8" customWidth="1"/>
    <col min="3" max="3" width="26" style="12" customWidth="1"/>
    <col min="4" max="4" width="17.5703125" style="8" bestFit="1" customWidth="1"/>
    <col min="5" max="5" width="14.42578125" style="129" bestFit="1" customWidth="1"/>
    <col min="6" max="6" width="11.42578125" style="130"/>
    <col min="7" max="24" width="11.42578125" style="78"/>
    <col min="25" max="16384" width="11.42578125" style="8"/>
  </cols>
  <sheetData>
    <row r="3" spans="1:6" x14ac:dyDescent="0.25">
      <c r="A3" s="69"/>
      <c r="B3" s="70"/>
      <c r="C3" s="69"/>
      <c r="D3" s="154"/>
    </row>
    <row r="4" spans="1:6" x14ac:dyDescent="0.25">
      <c r="A4" s="69"/>
      <c r="B4" s="70"/>
      <c r="C4" s="69"/>
      <c r="D4" s="154"/>
    </row>
    <row r="5" spans="1:6" x14ac:dyDescent="0.25">
      <c r="A5" s="69"/>
      <c r="B5" s="70"/>
      <c r="C5" s="69"/>
      <c r="D5" s="154"/>
    </row>
    <row r="6" spans="1:6" ht="19.5" x14ac:dyDescent="0.25">
      <c r="A6" s="69"/>
      <c r="B6" s="73" t="s">
        <v>158</v>
      </c>
      <c r="C6" s="75"/>
      <c r="D6" s="154"/>
    </row>
    <row r="7" spans="1:6" ht="19.5" x14ac:dyDescent="0.25">
      <c r="A7" s="69"/>
      <c r="B7" s="100" t="s">
        <v>164</v>
      </c>
      <c r="C7" s="76"/>
      <c r="D7" s="154"/>
    </row>
    <row r="8" spans="1:6" ht="18" x14ac:dyDescent="0.25">
      <c r="A8" s="69"/>
      <c r="B8" s="74" t="s">
        <v>159</v>
      </c>
      <c r="C8" s="77"/>
      <c r="D8" s="154"/>
    </row>
    <row r="9" spans="1:6" ht="18" x14ac:dyDescent="0.25">
      <c r="A9" s="69"/>
      <c r="B9" s="74" t="s">
        <v>168</v>
      </c>
      <c r="C9" s="77"/>
      <c r="D9" s="154"/>
      <c r="F9" s="140"/>
    </row>
    <row r="10" spans="1:6" x14ac:dyDescent="0.25">
      <c r="A10" s="69"/>
      <c r="B10" s="71" t="s">
        <v>160</v>
      </c>
      <c r="C10" s="70"/>
      <c r="D10" s="154"/>
    </row>
    <row r="11" spans="1:6" x14ac:dyDescent="0.25">
      <c r="A11" s="69"/>
      <c r="B11" s="71"/>
      <c r="C11" s="70"/>
      <c r="D11" s="154"/>
    </row>
    <row r="12" spans="1:6" x14ac:dyDescent="0.25">
      <c r="A12" s="69"/>
      <c r="B12" s="71"/>
      <c r="C12" s="70"/>
      <c r="D12" s="154"/>
    </row>
    <row r="13" spans="1:6" x14ac:dyDescent="0.25">
      <c r="A13" s="69"/>
      <c r="B13" s="70"/>
      <c r="C13" s="72"/>
      <c r="D13" s="154"/>
    </row>
    <row r="14" spans="1:6" x14ac:dyDescent="0.25">
      <c r="A14" s="4" t="s">
        <v>0</v>
      </c>
      <c r="B14" s="1"/>
    </row>
    <row r="15" spans="1:6" x14ac:dyDescent="0.25">
      <c r="A15" s="4" t="s">
        <v>1</v>
      </c>
      <c r="B15" s="1"/>
    </row>
    <row r="16" spans="1:6" x14ac:dyDescent="0.25">
      <c r="A16" s="19" t="s">
        <v>20</v>
      </c>
      <c r="C16" s="42">
        <v>332260743.37</v>
      </c>
    </row>
    <row r="17" spans="1:4" ht="15.75" hidden="1" customHeight="1" x14ac:dyDescent="0.25">
      <c r="A17" s="19" t="s">
        <v>21</v>
      </c>
      <c r="C17" s="43">
        <v>0</v>
      </c>
    </row>
    <row r="18" spans="1:4" ht="31.5" hidden="1" x14ac:dyDescent="0.25">
      <c r="A18" s="19" t="s">
        <v>22</v>
      </c>
      <c r="C18" s="43">
        <v>0</v>
      </c>
    </row>
    <row r="19" spans="1:4" x14ac:dyDescent="0.25">
      <c r="A19" s="19" t="s">
        <v>148</v>
      </c>
      <c r="C19" s="42">
        <v>175163797.22999999</v>
      </c>
    </row>
    <row r="20" spans="1:4" x14ac:dyDescent="0.25">
      <c r="A20" s="19" t="s">
        <v>149</v>
      </c>
      <c r="C20" s="42">
        <v>170557225.64986792</v>
      </c>
    </row>
    <row r="21" spans="1:4" x14ac:dyDescent="0.25">
      <c r="A21" s="19" t="s">
        <v>147</v>
      </c>
      <c r="C21" s="117">
        <v>296274.03000000009</v>
      </c>
    </row>
    <row r="22" spans="1:4" hidden="1" x14ac:dyDescent="0.25">
      <c r="A22" s="19" t="s">
        <v>150</v>
      </c>
      <c r="C22" s="45">
        <v>0</v>
      </c>
    </row>
    <row r="23" spans="1:4" x14ac:dyDescent="0.25">
      <c r="A23" s="4" t="s">
        <v>2</v>
      </c>
      <c r="C23" s="46">
        <f>SUM(C16:C22)</f>
        <v>678278040.27986789</v>
      </c>
    </row>
    <row r="24" spans="1:4" ht="6.75" hidden="1" customHeight="1" x14ac:dyDescent="0.25">
      <c r="A24" s="4"/>
      <c r="C24" s="18"/>
    </row>
    <row r="25" spans="1:4" x14ac:dyDescent="0.25">
      <c r="A25" s="4" t="s">
        <v>3</v>
      </c>
      <c r="C25" s="5"/>
    </row>
    <row r="26" spans="1:4" hidden="1" x14ac:dyDescent="0.25">
      <c r="A26" s="19" t="s">
        <v>4</v>
      </c>
      <c r="C26" s="6">
        <v>0</v>
      </c>
    </row>
    <row r="27" spans="1:4" hidden="1" x14ac:dyDescent="0.25">
      <c r="A27" s="19" t="s">
        <v>5</v>
      </c>
      <c r="C27" s="6">
        <v>0</v>
      </c>
    </row>
    <row r="28" spans="1:4" hidden="1" x14ac:dyDescent="0.25">
      <c r="A28" s="19" t="s">
        <v>23</v>
      </c>
      <c r="C28" s="6">
        <v>0</v>
      </c>
    </row>
    <row r="29" spans="1:4" hidden="1" x14ac:dyDescent="0.25">
      <c r="A29" s="19" t="s">
        <v>142</v>
      </c>
      <c r="C29" s="6">
        <v>0</v>
      </c>
    </row>
    <row r="30" spans="1:4" x14ac:dyDescent="0.25">
      <c r="A30" s="19" t="s">
        <v>151</v>
      </c>
      <c r="C30" s="43">
        <v>147728916.02000001</v>
      </c>
      <c r="D30" s="40"/>
    </row>
    <row r="31" spans="1:4" x14ac:dyDescent="0.25">
      <c r="A31" s="19" t="s">
        <v>143</v>
      </c>
      <c r="C31" s="66"/>
    </row>
    <row r="32" spans="1:4" hidden="1" x14ac:dyDescent="0.25">
      <c r="A32" s="19" t="s">
        <v>6</v>
      </c>
      <c r="C32" s="25">
        <v>0</v>
      </c>
    </row>
    <row r="33" spans="1:3" x14ac:dyDescent="0.25">
      <c r="A33" s="4" t="s">
        <v>7</v>
      </c>
      <c r="C33" s="46">
        <f>+C30</f>
        <v>147728916.02000001</v>
      </c>
    </row>
    <row r="34" spans="1:3" x14ac:dyDescent="0.25">
      <c r="A34" s="4"/>
      <c r="C34" s="18"/>
    </row>
    <row r="35" spans="1:3" ht="16.5" thickBot="1" x14ac:dyDescent="0.3">
      <c r="A35" s="4" t="s">
        <v>8</v>
      </c>
      <c r="C35" s="47">
        <f>+C23+C33</f>
        <v>826006956.29986787</v>
      </c>
    </row>
    <row r="36" spans="1:3" ht="16.5" thickTop="1" x14ac:dyDescent="0.25">
      <c r="A36" s="192" t="s">
        <v>119</v>
      </c>
      <c r="C36" s="1"/>
    </row>
    <row r="37" spans="1:3" x14ac:dyDescent="0.25">
      <c r="A37" s="192"/>
      <c r="C37" s="20"/>
    </row>
    <row r="38" spans="1:3" hidden="1" x14ac:dyDescent="0.25">
      <c r="A38" s="19" t="s">
        <v>9</v>
      </c>
      <c r="C38" s="6">
        <v>0</v>
      </c>
    </row>
    <row r="39" spans="1:3" ht="15" hidden="1" customHeight="1" x14ac:dyDescent="0.25">
      <c r="A39" s="19" t="s">
        <v>154</v>
      </c>
      <c r="C39" s="43">
        <f>+'[1]Cuentas Por Pagar'!C15</f>
        <v>0</v>
      </c>
    </row>
    <row r="40" spans="1:3" ht="15" hidden="1" customHeight="1" x14ac:dyDescent="0.25">
      <c r="A40" s="19" t="s">
        <v>24</v>
      </c>
      <c r="C40" s="43">
        <v>0</v>
      </c>
    </row>
    <row r="41" spans="1:3" ht="15" hidden="1" customHeight="1" x14ac:dyDescent="0.25">
      <c r="A41" s="19" t="s">
        <v>25</v>
      </c>
      <c r="C41" s="43">
        <v>0</v>
      </c>
    </row>
    <row r="42" spans="1:3" ht="15" hidden="1" customHeight="1" x14ac:dyDescent="0.25">
      <c r="A42" s="19" t="s">
        <v>26</v>
      </c>
      <c r="C42" s="43">
        <v>0</v>
      </c>
    </row>
    <row r="43" spans="1:3" ht="15" customHeight="1" x14ac:dyDescent="0.25">
      <c r="A43" s="19" t="s">
        <v>27</v>
      </c>
      <c r="C43" s="83">
        <v>30735558.539999999</v>
      </c>
    </row>
    <row r="44" spans="1:3" ht="15" hidden="1" customHeight="1" x14ac:dyDescent="0.25">
      <c r="A44" s="19" t="s">
        <v>28</v>
      </c>
      <c r="C44" s="43">
        <v>0</v>
      </c>
    </row>
    <row r="45" spans="1:3" ht="15" hidden="1" customHeight="1" x14ac:dyDescent="0.25">
      <c r="A45" s="19" t="s">
        <v>29</v>
      </c>
      <c r="C45" s="43">
        <v>0</v>
      </c>
    </row>
    <row r="46" spans="1:3" ht="15" hidden="1" customHeight="1" x14ac:dyDescent="0.25">
      <c r="A46" s="19" t="s">
        <v>10</v>
      </c>
      <c r="C46" s="45">
        <v>0</v>
      </c>
    </row>
    <row r="47" spans="1:3" ht="15" customHeight="1" x14ac:dyDescent="0.25">
      <c r="A47" s="4" t="s">
        <v>11</v>
      </c>
      <c r="C47" s="46">
        <f>SUM(C38:C46)</f>
        <v>30735558.539999999</v>
      </c>
    </row>
    <row r="48" spans="1:3" ht="18" customHeight="1" x14ac:dyDescent="0.25">
      <c r="A48" s="4"/>
      <c r="C48" s="18"/>
    </row>
    <row r="49" spans="1:7" x14ac:dyDescent="0.25">
      <c r="A49" s="4" t="s">
        <v>12</v>
      </c>
      <c r="C49" s="1"/>
    </row>
    <row r="50" spans="1:7" x14ac:dyDescent="0.25">
      <c r="A50" s="19" t="s">
        <v>13</v>
      </c>
      <c r="C50" s="66">
        <v>5327210.5199999996</v>
      </c>
    </row>
    <row r="51" spans="1:7" hidden="1" x14ac:dyDescent="0.25">
      <c r="A51" s="19" t="s">
        <v>14</v>
      </c>
      <c r="C51" s="6">
        <v>0</v>
      </c>
    </row>
    <row r="52" spans="1:7" hidden="1" x14ac:dyDescent="0.25">
      <c r="A52" s="19" t="s">
        <v>30</v>
      </c>
      <c r="C52" s="6">
        <v>0</v>
      </c>
    </row>
    <row r="53" spans="1:7" hidden="1" x14ac:dyDescent="0.25">
      <c r="A53" s="19" t="s">
        <v>31</v>
      </c>
      <c r="C53" s="66"/>
    </row>
    <row r="54" spans="1:7" ht="31.5" hidden="1" x14ac:dyDescent="0.25">
      <c r="A54" s="19" t="s">
        <v>32</v>
      </c>
      <c r="C54" s="6">
        <v>0</v>
      </c>
    </row>
    <row r="55" spans="1:7" hidden="1" x14ac:dyDescent="0.25">
      <c r="A55" s="19" t="s">
        <v>33</v>
      </c>
      <c r="C55" s="25">
        <v>0</v>
      </c>
    </row>
    <row r="56" spans="1:7" x14ac:dyDescent="0.25">
      <c r="A56" s="4" t="s">
        <v>15</v>
      </c>
      <c r="C56" s="67">
        <f>SUM(C50:C55)</f>
        <v>5327210.5199999996</v>
      </c>
    </row>
    <row r="57" spans="1:7" ht="10.5" customHeight="1" x14ac:dyDescent="0.25">
      <c r="A57" s="4"/>
      <c r="C57" s="18"/>
    </row>
    <row r="58" spans="1:7" x14ac:dyDescent="0.25">
      <c r="A58" s="4" t="s">
        <v>16</v>
      </c>
      <c r="C58" s="57">
        <f>+C47+C56</f>
        <v>36062769.060000002</v>
      </c>
    </row>
    <row r="59" spans="1:7" ht="9" customHeight="1" x14ac:dyDescent="0.25">
      <c r="A59" s="4"/>
      <c r="C59" s="18"/>
      <c r="D59" s="155"/>
      <c r="E59" s="111"/>
      <c r="F59" s="150"/>
      <c r="G59" s="148"/>
    </row>
    <row r="60" spans="1:7" x14ac:dyDescent="0.25">
      <c r="A60" s="4" t="s">
        <v>155</v>
      </c>
      <c r="C60" s="1"/>
      <c r="D60" s="155"/>
      <c r="E60" s="111"/>
      <c r="F60" s="150"/>
      <c r="G60" s="148"/>
    </row>
    <row r="61" spans="1:7" ht="12.75" customHeight="1" x14ac:dyDescent="0.25">
      <c r="A61" s="19" t="s">
        <v>17</v>
      </c>
      <c r="C61" s="43">
        <f>+'[1]Cambio de Patrimonio'!B17</f>
        <v>412502736.45999998</v>
      </c>
      <c r="D61" s="155"/>
      <c r="E61" s="111"/>
      <c r="F61" s="150"/>
      <c r="G61" s="148"/>
    </row>
    <row r="62" spans="1:7" ht="12.75" customHeight="1" x14ac:dyDescent="0.25">
      <c r="A62" s="19" t="s">
        <v>18</v>
      </c>
      <c r="C62" s="6">
        <v>0</v>
      </c>
      <c r="D62" s="156"/>
      <c r="E62" s="111"/>
      <c r="F62" s="150"/>
      <c r="G62" s="148"/>
    </row>
    <row r="63" spans="1:7" x14ac:dyDescent="0.25">
      <c r="A63" s="19" t="s">
        <v>50</v>
      </c>
      <c r="C63" s="41">
        <f>+'Estado de Rend. Fianac. Mensual'!B36</f>
        <v>41820454.430000007</v>
      </c>
      <c r="D63" s="155"/>
      <c r="E63" s="111"/>
      <c r="F63" s="150"/>
      <c r="G63" s="148"/>
    </row>
    <row r="64" spans="1:7" x14ac:dyDescent="0.25">
      <c r="A64" s="19" t="s">
        <v>116</v>
      </c>
      <c r="C64" s="43">
        <v>335620996.3547796</v>
      </c>
      <c r="D64" s="156"/>
      <c r="E64" s="111"/>
      <c r="F64" s="150"/>
      <c r="G64" s="148"/>
    </row>
    <row r="65" spans="1:24" ht="15.75" hidden="1" customHeight="1" x14ac:dyDescent="0.25">
      <c r="A65" s="19" t="s">
        <v>19</v>
      </c>
      <c r="C65" s="25">
        <v>0</v>
      </c>
      <c r="D65" s="155"/>
      <c r="E65" s="111"/>
      <c r="F65" s="150"/>
      <c r="G65" s="148"/>
    </row>
    <row r="66" spans="1:24" s="22" customFormat="1" x14ac:dyDescent="0.25">
      <c r="A66" s="85" t="s">
        <v>118</v>
      </c>
      <c r="C66" s="89">
        <f>SUM(C61:C65)</f>
        <v>789944187.24477959</v>
      </c>
      <c r="D66" s="156"/>
      <c r="E66" s="112"/>
      <c r="F66" s="152"/>
      <c r="G66" s="149"/>
      <c r="H66" s="146"/>
      <c r="I66" s="146"/>
      <c r="J66" s="146"/>
      <c r="K66" s="146"/>
      <c r="L66" s="146"/>
      <c r="M66" s="146"/>
      <c r="N66" s="146"/>
      <c r="O66" s="146"/>
      <c r="P66" s="146"/>
      <c r="Q66" s="146"/>
      <c r="R66" s="146"/>
      <c r="S66" s="146"/>
      <c r="T66" s="146"/>
      <c r="U66" s="146"/>
      <c r="V66" s="146"/>
      <c r="W66" s="146"/>
      <c r="X66" s="146"/>
    </row>
    <row r="67" spans="1:24" ht="32.25" thickBot="1" x14ac:dyDescent="0.3">
      <c r="A67" s="4" t="s">
        <v>120</v>
      </c>
      <c r="C67" s="113">
        <f>SUM(C58+C66)</f>
        <v>826006956.30477953</v>
      </c>
      <c r="D67" s="40"/>
    </row>
    <row r="68" spans="1:24" ht="16.5" thickTop="1" x14ac:dyDescent="0.25">
      <c r="B68" s="56"/>
      <c r="C68" s="81"/>
    </row>
    <row r="69" spans="1:24" x14ac:dyDescent="0.25">
      <c r="B69" s="12"/>
      <c r="C69" s="144"/>
    </row>
    <row r="70" spans="1:24" x14ac:dyDescent="0.25">
      <c r="B70" s="12"/>
      <c r="C70" s="81"/>
    </row>
    <row r="71" spans="1:24" x14ac:dyDescent="0.25">
      <c r="A71"/>
      <c r="B71" s="40"/>
      <c r="C71" s="81"/>
    </row>
    <row r="72" spans="1:24" x14ac:dyDescent="0.25">
      <c r="C72" s="81"/>
    </row>
    <row r="73" spans="1:24" x14ac:dyDescent="0.25">
      <c r="B73"/>
      <c r="C73" s="81"/>
    </row>
    <row r="74" spans="1:24" x14ac:dyDescent="0.25">
      <c r="A74" s="65" t="s">
        <v>152</v>
      </c>
      <c r="C74" s="81"/>
    </row>
    <row r="75" spans="1:24" x14ac:dyDescent="0.25">
      <c r="A75" s="86" t="s">
        <v>153</v>
      </c>
      <c r="C75" s="81"/>
    </row>
    <row r="76" spans="1:24" x14ac:dyDescent="0.25">
      <c r="C76" s="81"/>
    </row>
    <row r="77" spans="1:24" x14ac:dyDescent="0.25">
      <c r="C77" s="81"/>
    </row>
    <row r="78" spans="1:24" x14ac:dyDescent="0.25">
      <c r="C78" s="81"/>
    </row>
    <row r="79" spans="1:24" x14ac:dyDescent="0.25">
      <c r="C79" s="81"/>
    </row>
    <row r="80" spans="1:24" x14ac:dyDescent="0.25">
      <c r="C80" s="81"/>
    </row>
    <row r="81" spans="3:3" x14ac:dyDescent="0.25">
      <c r="C81" s="81"/>
    </row>
    <row r="82" spans="3:3" x14ac:dyDescent="0.25">
      <c r="C82" s="81"/>
    </row>
    <row r="1048576" spans="5:5" x14ac:dyDescent="0.25">
      <c r="E1048576" s="129">
        <f>SUM(E14:E1048575)</f>
        <v>0</v>
      </c>
    </row>
  </sheetData>
  <mergeCells count="1">
    <mergeCell ref="A36:A37"/>
  </mergeCells>
  <printOptions horizontalCentered="1"/>
  <pageMargins left="0.31496062992125984" right="0.31496062992125984" top="0.35433070866141736" bottom="0.35433070866141736" header="0.31496062992125984" footer="0.31496062992125984"/>
  <pageSetup paperSize="122" scale="94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49"/>
  <sheetViews>
    <sheetView topLeftCell="A37" workbookViewId="0">
      <selection activeCell="D47" sqref="A1:D47"/>
    </sheetView>
  </sheetViews>
  <sheetFormatPr baseColWidth="10" defaultColWidth="11.42578125" defaultRowHeight="15.75" x14ac:dyDescent="0.25"/>
  <cols>
    <col min="1" max="1" width="43.85546875" style="8" customWidth="1"/>
    <col min="2" max="2" width="22" style="8" bestFit="1" customWidth="1"/>
    <col min="3" max="4" width="18.7109375" style="111" customWidth="1"/>
    <col min="5" max="5" width="16.85546875" style="78" bestFit="1" customWidth="1"/>
    <col min="6" max="16384" width="11.42578125" style="8"/>
  </cols>
  <sheetData>
    <row r="1" spans="1:6" x14ac:dyDescent="0.25">
      <c r="A1" s="69"/>
      <c r="B1" s="162"/>
      <c r="C1" s="157"/>
      <c r="D1" s="157"/>
    </row>
    <row r="2" spans="1:6" x14ac:dyDescent="0.25">
      <c r="A2" s="69"/>
      <c r="B2" s="162"/>
      <c r="C2" s="157"/>
      <c r="D2" s="157"/>
    </row>
    <row r="3" spans="1:6" x14ac:dyDescent="0.25">
      <c r="A3" s="69"/>
      <c r="B3" s="162"/>
      <c r="C3" s="157"/>
      <c r="D3" s="157"/>
    </row>
    <row r="4" spans="1:6" ht="19.5" x14ac:dyDescent="0.25">
      <c r="A4" s="69"/>
      <c r="B4" s="163" t="s">
        <v>158</v>
      </c>
      <c r="C4" s="158"/>
      <c r="D4" s="158"/>
    </row>
    <row r="5" spans="1:6" ht="19.5" x14ac:dyDescent="0.25">
      <c r="A5" s="69"/>
      <c r="B5" s="164" t="s">
        <v>165</v>
      </c>
      <c r="C5" s="158"/>
      <c r="D5" s="158"/>
    </row>
    <row r="6" spans="1:6" ht="18.75" x14ac:dyDescent="0.25">
      <c r="B6" s="165"/>
      <c r="C6" s="159"/>
      <c r="D6" s="159"/>
    </row>
    <row r="7" spans="1:6" x14ac:dyDescent="0.25">
      <c r="A7" s="69"/>
      <c r="B7" s="166"/>
      <c r="C7" s="160"/>
      <c r="D7" s="160"/>
    </row>
    <row r="8" spans="1:6" ht="18" x14ac:dyDescent="0.25">
      <c r="A8" s="69"/>
      <c r="B8" s="167" t="s">
        <v>34</v>
      </c>
      <c r="C8" s="161"/>
      <c r="D8" s="161"/>
    </row>
    <row r="9" spans="1:6" ht="18" x14ac:dyDescent="0.25">
      <c r="A9" s="87"/>
      <c r="B9" s="168" t="s">
        <v>169</v>
      </c>
      <c r="C9" s="161"/>
      <c r="D9" s="161"/>
    </row>
    <row r="10" spans="1:6" x14ac:dyDescent="0.25">
      <c r="A10" s="87"/>
      <c r="B10" s="169" t="s">
        <v>160</v>
      </c>
      <c r="C10" s="186"/>
      <c r="D10" s="186"/>
    </row>
    <row r="11" spans="1:6" x14ac:dyDescent="0.25">
      <c r="A11" s="87"/>
      <c r="B11" s="170"/>
      <c r="C11" s="187"/>
      <c r="D11" s="187"/>
    </row>
    <row r="12" spans="1:6" x14ac:dyDescent="0.25">
      <c r="A12" s="193"/>
      <c r="B12" s="193"/>
      <c r="C12" s="188"/>
      <c r="D12" s="188"/>
    </row>
    <row r="13" spans="1:6" x14ac:dyDescent="0.25">
      <c r="B13" s="171"/>
    </row>
    <row r="14" spans="1:6" ht="15.75" customHeight="1" x14ac:dyDescent="0.25">
      <c r="A14" s="10" t="s">
        <v>157</v>
      </c>
    </row>
    <row r="15" spans="1:6" ht="15.75" customHeight="1" x14ac:dyDescent="0.25">
      <c r="A15" s="11" t="s">
        <v>35</v>
      </c>
      <c r="B15" s="172">
        <v>0</v>
      </c>
    </row>
    <row r="16" spans="1:6" ht="15.75" customHeight="1" x14ac:dyDescent="0.25">
      <c r="A16" s="11" t="s">
        <v>36</v>
      </c>
      <c r="B16" s="173">
        <v>53902358.310000002</v>
      </c>
      <c r="C16" s="112" t="e">
        <f>+#REF!</f>
        <v>#REF!</v>
      </c>
      <c r="D16" s="112"/>
      <c r="E16" s="151"/>
      <c r="F16" s="150"/>
    </row>
    <row r="17" spans="1:6" x14ac:dyDescent="0.25">
      <c r="A17" s="11" t="s">
        <v>37</v>
      </c>
      <c r="B17" s="173">
        <v>58253337.450000003</v>
      </c>
      <c r="C17" s="112" t="e">
        <f>+#REF!</f>
        <v>#REF!</v>
      </c>
      <c r="D17" s="112"/>
      <c r="E17" s="150"/>
      <c r="F17" s="150"/>
    </row>
    <row r="18" spans="1:6" x14ac:dyDescent="0.25">
      <c r="A18" s="11" t="s">
        <v>38</v>
      </c>
      <c r="B18" s="173">
        <v>1780764.1400000001</v>
      </c>
      <c r="C18" s="112" t="e">
        <f>+#REF!</f>
        <v>#REF!</v>
      </c>
      <c r="D18" s="112"/>
      <c r="E18" s="155"/>
      <c r="F18" s="155"/>
    </row>
    <row r="19" spans="1:6" x14ac:dyDescent="0.25">
      <c r="A19" s="10" t="s">
        <v>39</v>
      </c>
      <c r="B19" s="174">
        <f>SUM(B15:B18)</f>
        <v>113936459.90000001</v>
      </c>
      <c r="C19" s="112"/>
      <c r="D19" s="112"/>
      <c r="E19" s="155"/>
      <c r="F19" s="155"/>
    </row>
    <row r="20" spans="1:6" x14ac:dyDescent="0.25">
      <c r="A20" s="13"/>
      <c r="B20" s="153"/>
      <c r="C20" s="112"/>
      <c r="D20" s="112"/>
      <c r="E20" s="156"/>
      <c r="F20" s="155"/>
    </row>
    <row r="21" spans="1:6" x14ac:dyDescent="0.25">
      <c r="A21" s="9" t="s">
        <v>156</v>
      </c>
      <c r="C21" s="112"/>
      <c r="D21" s="112"/>
      <c r="E21" s="156"/>
      <c r="F21" s="155"/>
    </row>
    <row r="22" spans="1:6" ht="15.75" customHeight="1" x14ac:dyDescent="0.25">
      <c r="A22" s="11" t="s">
        <v>40</v>
      </c>
      <c r="B22" s="175">
        <v>56430029.600000001</v>
      </c>
      <c r="C22" s="112" t="e">
        <f>+#REF!</f>
        <v>#REF!</v>
      </c>
      <c r="D22" s="112"/>
      <c r="E22" s="179"/>
      <c r="F22" s="155"/>
    </row>
    <row r="23" spans="1:6" x14ac:dyDescent="0.25">
      <c r="A23" s="11" t="s">
        <v>41</v>
      </c>
      <c r="C23" s="112"/>
      <c r="D23" s="112"/>
      <c r="E23" s="155"/>
      <c r="F23" s="155"/>
    </row>
    <row r="24" spans="1:6" x14ac:dyDescent="0.25">
      <c r="A24" s="11" t="s">
        <v>167</v>
      </c>
      <c r="B24" s="175"/>
      <c r="C24" s="112"/>
      <c r="D24" s="112"/>
      <c r="E24" s="155"/>
      <c r="F24" s="155"/>
    </row>
    <row r="25" spans="1:6" ht="16.5" customHeight="1" x14ac:dyDescent="0.25">
      <c r="A25" s="11" t="s">
        <v>42</v>
      </c>
      <c r="B25" s="175">
        <v>9727220.3100000005</v>
      </c>
      <c r="C25" s="112" t="e">
        <f>+#REF!</f>
        <v>#REF!</v>
      </c>
      <c r="D25" s="112"/>
      <c r="E25" s="155"/>
      <c r="F25" s="155"/>
    </row>
    <row r="26" spans="1:6" x14ac:dyDescent="0.25">
      <c r="A26" s="11" t="s">
        <v>43</v>
      </c>
      <c r="B26" s="175">
        <v>1823638.51</v>
      </c>
      <c r="C26" s="112" t="e">
        <f>+#REF!+#REF!</f>
        <v>#REF!</v>
      </c>
      <c r="D26" s="112"/>
      <c r="E26" s="156"/>
      <c r="F26" s="155"/>
    </row>
    <row r="27" spans="1:6" x14ac:dyDescent="0.25">
      <c r="A27" s="11" t="s">
        <v>44</v>
      </c>
      <c r="B27" s="175">
        <v>0</v>
      </c>
      <c r="C27" s="112">
        <f>+B27+'Estado de Situación Mesual'!C30</f>
        <v>147728916.02000001</v>
      </c>
      <c r="D27" s="112"/>
      <c r="E27" s="155"/>
      <c r="F27" s="155"/>
    </row>
    <row r="28" spans="1:6" x14ac:dyDescent="0.25">
      <c r="A28" s="11" t="s">
        <v>45</v>
      </c>
      <c r="B28" s="173">
        <v>4134592.0599999996</v>
      </c>
      <c r="C28" s="112" t="e">
        <f>+#REF!</f>
        <v>#REF!</v>
      </c>
      <c r="D28" s="112"/>
      <c r="E28" s="179"/>
      <c r="F28" s="155"/>
    </row>
    <row r="29" spans="1:6" x14ac:dyDescent="0.25">
      <c r="A29" s="11" t="s">
        <v>46</v>
      </c>
      <c r="B29" s="173">
        <v>524.99</v>
      </c>
      <c r="C29" s="112"/>
      <c r="D29" s="112"/>
      <c r="E29" s="155"/>
      <c r="F29" s="155"/>
    </row>
    <row r="30" spans="1:6" x14ac:dyDescent="0.25">
      <c r="A30" s="10" t="s">
        <v>47</v>
      </c>
      <c r="B30" s="176">
        <f>SUM(B22:B29)</f>
        <v>72116005.469999999</v>
      </c>
      <c r="C30" s="112" t="e">
        <f>SUM(C22:C29)</f>
        <v>#REF!</v>
      </c>
      <c r="D30" s="112"/>
      <c r="E30" s="155"/>
      <c r="F30" s="155"/>
    </row>
    <row r="31" spans="1:6" x14ac:dyDescent="0.25">
      <c r="A31" s="13"/>
      <c r="B31" s="153"/>
      <c r="C31" s="112"/>
      <c r="D31" s="112"/>
      <c r="E31" s="155"/>
      <c r="F31" s="155"/>
    </row>
    <row r="32" spans="1:6" x14ac:dyDescent="0.25">
      <c r="A32" s="11" t="s">
        <v>48</v>
      </c>
      <c r="B32" s="172" t="s">
        <v>115</v>
      </c>
      <c r="C32" s="112"/>
      <c r="D32" s="112"/>
      <c r="E32" s="150"/>
      <c r="F32" s="150"/>
    </row>
    <row r="33" spans="1:6" x14ac:dyDescent="0.25">
      <c r="A33" s="13"/>
      <c r="C33" s="112"/>
      <c r="D33" s="112"/>
      <c r="E33" s="150"/>
      <c r="F33" s="150"/>
    </row>
    <row r="34" spans="1:6" x14ac:dyDescent="0.25">
      <c r="A34" s="11" t="s">
        <v>49</v>
      </c>
      <c r="B34" s="172">
        <v>0</v>
      </c>
      <c r="C34" s="112" t="e">
        <f>+#REF!</f>
        <v>#REF!</v>
      </c>
      <c r="D34" s="112"/>
      <c r="E34" s="150"/>
      <c r="F34" s="150"/>
    </row>
    <row r="35" spans="1:6" x14ac:dyDescent="0.25">
      <c r="A35" s="13"/>
      <c r="C35" s="112"/>
      <c r="D35" s="112"/>
      <c r="E35" s="150" t="e">
        <f>+#REF!</f>
        <v>#REF!</v>
      </c>
      <c r="F35" s="150"/>
    </row>
    <row r="36" spans="1:6" x14ac:dyDescent="0.25">
      <c r="A36" s="10" t="s">
        <v>50</v>
      </c>
      <c r="B36" s="177">
        <f>+B19-B30</f>
        <v>41820454.430000007</v>
      </c>
      <c r="C36" s="112">
        <f>SUM(B36)</f>
        <v>41820454.430000007</v>
      </c>
      <c r="D36" s="112"/>
      <c r="E36" s="150" t="e">
        <f>+E35-E34</f>
        <v>#REF!</v>
      </c>
      <c r="F36" s="150"/>
    </row>
    <row r="37" spans="1:6" x14ac:dyDescent="0.25">
      <c r="A37" s="13"/>
      <c r="B37" s="153"/>
      <c r="C37" s="112"/>
      <c r="D37" s="112"/>
      <c r="E37" s="150"/>
      <c r="F37" s="150"/>
    </row>
    <row r="38" spans="1:6" x14ac:dyDescent="0.25">
      <c r="A38" s="14" t="s">
        <v>51</v>
      </c>
      <c r="C38" s="112"/>
      <c r="D38" s="112"/>
      <c r="E38" s="150"/>
      <c r="F38" s="150"/>
    </row>
    <row r="39" spans="1:6" x14ac:dyDescent="0.25">
      <c r="A39" s="11" t="s">
        <v>52</v>
      </c>
      <c r="B39" s="172">
        <v>0</v>
      </c>
      <c r="C39" s="112"/>
      <c r="D39" s="112"/>
      <c r="E39" s="150"/>
      <c r="F39" s="150"/>
    </row>
    <row r="40" spans="1:6" x14ac:dyDescent="0.25">
      <c r="A40" s="11" t="s">
        <v>19</v>
      </c>
      <c r="B40" s="172">
        <v>0</v>
      </c>
      <c r="C40" s="112"/>
      <c r="D40" s="112"/>
      <c r="E40" s="150"/>
      <c r="F40" s="150"/>
    </row>
    <row r="41" spans="1:6" ht="16.5" thickBot="1" x14ac:dyDescent="0.3">
      <c r="A41" s="15"/>
      <c r="B41" s="178">
        <v>0</v>
      </c>
      <c r="C41" s="112"/>
      <c r="D41" s="112"/>
      <c r="E41" s="150"/>
      <c r="F41" s="150"/>
    </row>
    <row r="42" spans="1:6" ht="16.5" thickTop="1" x14ac:dyDescent="0.25">
      <c r="A42" s="13"/>
      <c r="C42" s="112"/>
      <c r="D42" s="112"/>
    </row>
    <row r="43" spans="1:6" x14ac:dyDescent="0.25">
      <c r="A43" s="16"/>
      <c r="C43" s="112"/>
      <c r="D43" s="112"/>
    </row>
    <row r="44" spans="1:6" x14ac:dyDescent="0.25">
      <c r="A44" s="16"/>
      <c r="C44" s="112"/>
      <c r="D44" s="112"/>
    </row>
    <row r="45" spans="1:6" x14ac:dyDescent="0.25">
      <c r="A45" s="16"/>
      <c r="C45" s="112"/>
      <c r="D45" s="112"/>
    </row>
    <row r="46" spans="1:6" x14ac:dyDescent="0.25">
      <c r="A46" s="16"/>
      <c r="C46" s="112"/>
      <c r="D46" s="112"/>
    </row>
    <row r="47" spans="1:6" x14ac:dyDescent="0.25">
      <c r="C47" s="112"/>
      <c r="D47" s="112"/>
    </row>
    <row r="48" spans="1:6" x14ac:dyDescent="0.25">
      <c r="A48" s="65" t="s">
        <v>152</v>
      </c>
      <c r="C48" s="112"/>
      <c r="D48" s="112"/>
    </row>
    <row r="49" spans="1:1" x14ac:dyDescent="0.25">
      <c r="A49" s="64" t="s">
        <v>153</v>
      </c>
    </row>
  </sheetData>
  <mergeCells count="1">
    <mergeCell ref="A12:B12"/>
  </mergeCells>
  <printOptions horizontalCentered="1"/>
  <pageMargins left="0.51181102362204722" right="0.51181102362204722" top="0.35433070866141736" bottom="0.35433070866141736" header="0.31496062992125984" footer="0.31496062992125984"/>
  <pageSetup paperSize="122" scale="92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80"/>
  <sheetViews>
    <sheetView topLeftCell="A64" zoomScaleNormal="100" workbookViewId="0">
      <selection activeCell="A66" sqref="A66:XFD71"/>
    </sheetView>
  </sheetViews>
  <sheetFormatPr baseColWidth="10" defaultColWidth="11.42578125" defaultRowHeight="15.75" x14ac:dyDescent="0.25"/>
  <cols>
    <col min="1" max="1" width="58.7109375" style="8" customWidth="1"/>
    <col min="2" max="2" width="21.42578125" style="81" customWidth="1"/>
    <col min="3" max="3" width="18.85546875" style="78" customWidth="1"/>
    <col min="4" max="4" width="23.140625" style="81" customWidth="1"/>
    <col min="5" max="5" width="18.85546875" style="110" customWidth="1"/>
    <col min="6" max="6" width="18.5703125" style="81" customWidth="1"/>
    <col min="7" max="7" width="23.28515625" style="81" customWidth="1"/>
    <col min="8" max="8" width="22.42578125" style="12" customWidth="1"/>
    <col min="9" max="10" width="18.5703125" style="12" bestFit="1" customWidth="1"/>
    <col min="11" max="12" width="13.28515625" style="12" bestFit="1" customWidth="1"/>
    <col min="13" max="13" width="18.7109375" style="12" bestFit="1" customWidth="1"/>
    <col min="14" max="14" width="17.42578125" style="8" bestFit="1" customWidth="1"/>
    <col min="15" max="15" width="19.7109375" style="8" customWidth="1"/>
    <col min="16" max="16384" width="11.42578125" style="8"/>
  </cols>
  <sheetData>
    <row r="1" spans="1:15" x14ac:dyDescent="0.25">
      <c r="H1" s="81"/>
      <c r="I1" s="81"/>
    </row>
    <row r="2" spans="1:15" x14ac:dyDescent="0.25">
      <c r="H2" s="81"/>
      <c r="I2" s="81"/>
    </row>
    <row r="3" spans="1:15" x14ac:dyDescent="0.25">
      <c r="H3" s="81"/>
      <c r="I3" s="81"/>
    </row>
    <row r="4" spans="1:15" x14ac:dyDescent="0.25">
      <c r="A4" s="195" t="s">
        <v>161</v>
      </c>
      <c r="B4" s="195"/>
      <c r="C4" s="195"/>
      <c r="H4" s="81"/>
      <c r="I4" s="81"/>
    </row>
    <row r="5" spans="1:15" x14ac:dyDescent="0.25">
      <c r="A5" s="193" t="s">
        <v>63</v>
      </c>
      <c r="B5" s="193"/>
      <c r="C5" s="193"/>
      <c r="H5" s="81"/>
      <c r="I5" s="81"/>
    </row>
    <row r="6" spans="1:15" x14ac:dyDescent="0.25">
      <c r="A6" s="196" t="s">
        <v>170</v>
      </c>
      <c r="B6" s="196"/>
      <c r="C6" s="196"/>
      <c r="H6" s="81"/>
      <c r="I6" s="81"/>
    </row>
    <row r="7" spans="1:15" x14ac:dyDescent="0.25">
      <c r="A7" s="196" t="s">
        <v>54</v>
      </c>
      <c r="B7" s="196"/>
      <c r="C7" s="196"/>
      <c r="H7" s="81"/>
      <c r="I7" s="81"/>
    </row>
    <row r="8" spans="1:15" x14ac:dyDescent="0.25">
      <c r="A8" s="114"/>
      <c r="D8" s="129"/>
      <c r="E8" s="183"/>
      <c r="F8" s="129"/>
      <c r="H8" s="81"/>
      <c r="I8" s="81"/>
    </row>
    <row r="9" spans="1:15" x14ac:dyDescent="0.25">
      <c r="A9" s="114"/>
      <c r="D9" s="129"/>
      <c r="E9" s="183"/>
      <c r="F9" s="129"/>
      <c r="H9" s="81"/>
      <c r="I9" s="81"/>
      <c r="N9" s="12"/>
      <c r="O9" s="12"/>
    </row>
    <row r="10" spans="1:15" x14ac:dyDescent="0.25">
      <c r="A10" s="115" t="s">
        <v>64</v>
      </c>
      <c r="D10" s="129"/>
      <c r="E10" s="183"/>
      <c r="F10" s="129"/>
      <c r="H10" s="81"/>
      <c r="I10" s="81"/>
      <c r="N10" s="12"/>
      <c r="O10" s="12"/>
    </row>
    <row r="11" spans="1:15" hidden="1" x14ac:dyDescent="0.25">
      <c r="A11" s="116" t="s">
        <v>65</v>
      </c>
      <c r="B11" s="117">
        <v>0</v>
      </c>
      <c r="C11" s="101"/>
      <c r="D11" s="129"/>
      <c r="E11" s="183"/>
      <c r="F11" s="129"/>
      <c r="H11" s="81"/>
      <c r="I11" s="81"/>
      <c r="N11" s="12"/>
      <c r="O11" s="12"/>
    </row>
    <row r="12" spans="1:15" hidden="1" x14ac:dyDescent="0.25">
      <c r="A12" s="116" t="s">
        <v>66</v>
      </c>
      <c r="B12" s="117">
        <v>0</v>
      </c>
      <c r="C12" s="101"/>
      <c r="D12" s="129"/>
      <c r="E12" s="183"/>
      <c r="F12" s="129"/>
      <c r="H12" s="81"/>
      <c r="I12" s="81"/>
      <c r="N12" s="12"/>
      <c r="O12" s="12"/>
    </row>
    <row r="13" spans="1:15" x14ac:dyDescent="0.25">
      <c r="A13" s="116" t="s">
        <v>88</v>
      </c>
      <c r="B13" s="117">
        <v>53902358.310000002</v>
      </c>
      <c r="C13" s="102"/>
      <c r="D13" s="129" t="e">
        <f>+#REF!</f>
        <v>#REF!</v>
      </c>
      <c r="E13" s="183"/>
      <c r="F13" s="129"/>
      <c r="H13" s="81"/>
      <c r="I13" s="81"/>
      <c r="N13" s="12"/>
      <c r="O13" s="12"/>
    </row>
    <row r="14" spans="1:15" x14ac:dyDescent="0.25">
      <c r="A14" s="116" t="s">
        <v>145</v>
      </c>
      <c r="B14" s="117">
        <v>58253337.450000003</v>
      </c>
      <c r="C14" s="102"/>
      <c r="D14" s="129" t="e">
        <f>+#REF!</f>
        <v>#REF!</v>
      </c>
      <c r="E14" s="183"/>
      <c r="F14" s="129"/>
      <c r="H14" s="81"/>
      <c r="I14" s="81"/>
      <c r="N14" s="12"/>
      <c r="O14" s="12"/>
    </row>
    <row r="15" spans="1:15" hidden="1" x14ac:dyDescent="0.25">
      <c r="A15" s="116" t="s">
        <v>89</v>
      </c>
      <c r="B15" s="117"/>
      <c r="C15" s="102"/>
      <c r="D15" s="129"/>
      <c r="E15" s="183"/>
      <c r="F15" s="129"/>
      <c r="H15" s="81"/>
      <c r="I15" s="81"/>
      <c r="N15" s="12"/>
      <c r="O15" s="12"/>
    </row>
    <row r="16" spans="1:15" hidden="1" x14ac:dyDescent="0.25">
      <c r="A16" s="116" t="s">
        <v>90</v>
      </c>
      <c r="B16" s="117"/>
      <c r="C16" s="102"/>
      <c r="D16" s="129"/>
      <c r="E16" s="183"/>
      <c r="F16" s="129"/>
      <c r="H16" s="81"/>
      <c r="I16" s="81"/>
      <c r="N16" s="12"/>
      <c r="O16" s="12"/>
    </row>
    <row r="17" spans="1:15" hidden="1" x14ac:dyDescent="0.25">
      <c r="A17" s="116" t="s">
        <v>144</v>
      </c>
      <c r="B17" s="117"/>
      <c r="C17" s="102"/>
      <c r="D17" s="129"/>
      <c r="E17" s="183"/>
      <c r="F17" s="129"/>
      <c r="H17" s="81"/>
      <c r="I17" s="81"/>
      <c r="N17" s="12"/>
      <c r="O17" s="12"/>
    </row>
    <row r="18" spans="1:15" x14ac:dyDescent="0.25">
      <c r="A18" s="116" t="s">
        <v>67</v>
      </c>
      <c r="B18" s="117">
        <v>1780764.1400000001</v>
      </c>
      <c r="C18" s="82"/>
      <c r="D18" s="129" t="e">
        <f>+#REF!</f>
        <v>#REF!</v>
      </c>
      <c r="E18" s="183"/>
      <c r="F18" s="129"/>
      <c r="H18" s="81"/>
      <c r="I18" s="81"/>
      <c r="N18" s="12"/>
      <c r="O18" s="12"/>
    </row>
    <row r="19" spans="1:15" ht="31.5" hidden="1" x14ac:dyDescent="0.25">
      <c r="A19" s="116" t="s">
        <v>92</v>
      </c>
      <c r="B19" s="117">
        <v>0</v>
      </c>
      <c r="C19" s="102"/>
      <c r="D19" s="129"/>
      <c r="E19" s="183"/>
      <c r="F19" s="129"/>
      <c r="H19" s="81"/>
      <c r="I19" s="81"/>
      <c r="N19" s="12"/>
      <c r="O19" s="12"/>
    </row>
    <row r="20" spans="1:15" x14ac:dyDescent="0.25">
      <c r="A20" s="116" t="s">
        <v>91</v>
      </c>
      <c r="B20" s="117">
        <v>-49329585.300000004</v>
      </c>
      <c r="C20" s="82"/>
      <c r="D20" s="129" t="e">
        <f>+#REF!-D21</f>
        <v>#REF!</v>
      </c>
      <c r="E20" s="183" t="e">
        <f>+#REF!-#REF!</f>
        <v>#REF!</v>
      </c>
      <c r="F20" s="129"/>
      <c r="H20" s="81"/>
      <c r="I20" s="81"/>
      <c r="N20" s="12"/>
      <c r="O20" s="12"/>
    </row>
    <row r="21" spans="1:15" x14ac:dyDescent="0.25">
      <c r="A21" s="116" t="s">
        <v>94</v>
      </c>
      <c r="B21" s="117">
        <v>-7100444.2999999998</v>
      </c>
      <c r="C21" s="82"/>
      <c r="D21" s="129" t="e">
        <f>+#REF!</f>
        <v>#REF!</v>
      </c>
      <c r="E21" s="183" t="e">
        <f>+#REF!</f>
        <v>#REF!</v>
      </c>
      <c r="F21" s="129"/>
      <c r="H21" s="81"/>
      <c r="I21" s="81"/>
      <c r="N21" s="12"/>
      <c r="O21" s="12"/>
    </row>
    <row r="22" spans="1:15" hidden="1" x14ac:dyDescent="0.25">
      <c r="A22" s="116" t="s">
        <v>93</v>
      </c>
      <c r="B22" s="117">
        <v>0</v>
      </c>
      <c r="C22" s="102"/>
      <c r="D22" s="129"/>
      <c r="E22" s="183"/>
      <c r="F22" s="129"/>
      <c r="H22" s="81"/>
      <c r="I22" s="81"/>
    </row>
    <row r="23" spans="1:15" x14ac:dyDescent="0.25">
      <c r="A23" s="116" t="s">
        <v>68</v>
      </c>
      <c r="B23" s="117">
        <v>-4088455.96</v>
      </c>
      <c r="C23" s="82"/>
      <c r="D23" s="129" t="e">
        <f>+#REF!</f>
        <v>#REF!</v>
      </c>
      <c r="E23" s="183"/>
      <c r="F23" s="129"/>
      <c r="H23" s="81"/>
      <c r="I23" s="81"/>
    </row>
    <row r="24" spans="1:15" hidden="1" x14ac:dyDescent="0.25">
      <c r="A24" s="116" t="s">
        <v>95</v>
      </c>
      <c r="B24" s="117">
        <v>0</v>
      </c>
      <c r="C24" s="102"/>
      <c r="D24" s="129"/>
      <c r="E24" s="183"/>
      <c r="F24" s="129"/>
      <c r="H24" s="81"/>
      <c r="I24" s="81"/>
    </row>
    <row r="25" spans="1:15" hidden="1" x14ac:dyDescent="0.25">
      <c r="A25" s="116" t="s">
        <v>146</v>
      </c>
      <c r="B25" s="117">
        <v>0</v>
      </c>
      <c r="C25" s="102"/>
      <c r="D25" s="129"/>
      <c r="E25" s="183"/>
      <c r="F25" s="129"/>
      <c r="H25" s="81"/>
      <c r="I25" s="81"/>
    </row>
    <row r="26" spans="1:15" x14ac:dyDescent="0.25">
      <c r="A26" s="116" t="s">
        <v>69</v>
      </c>
      <c r="B26" s="117">
        <v>-4135117.05</v>
      </c>
      <c r="C26" s="102"/>
      <c r="D26" s="129" t="e">
        <f>+#REF!</f>
        <v>#REF!</v>
      </c>
      <c r="E26" s="183"/>
      <c r="F26" s="129"/>
      <c r="H26" s="81"/>
      <c r="I26" s="81"/>
    </row>
    <row r="27" spans="1:15" x14ac:dyDescent="0.25">
      <c r="A27" s="98" t="s">
        <v>70</v>
      </c>
      <c r="B27" s="118">
        <f>SUM(B11:B26)</f>
        <v>49282857.290000007</v>
      </c>
      <c r="C27" s="103"/>
      <c r="D27" s="129"/>
      <c r="E27" s="183"/>
      <c r="F27" s="129"/>
      <c r="H27" s="81"/>
      <c r="I27" s="81"/>
    </row>
    <row r="28" spans="1:15" x14ac:dyDescent="0.25">
      <c r="A28" s="119"/>
      <c r="B28" s="120"/>
      <c r="C28" s="104"/>
      <c r="D28" s="129"/>
      <c r="E28" s="183"/>
      <c r="F28" s="129"/>
      <c r="H28" s="81"/>
      <c r="I28" s="81"/>
    </row>
    <row r="29" spans="1:15" x14ac:dyDescent="0.25">
      <c r="A29" s="121" t="s">
        <v>71</v>
      </c>
      <c r="B29" s="122"/>
      <c r="C29" s="105"/>
      <c r="D29" s="129"/>
      <c r="E29" s="183"/>
      <c r="F29" s="129"/>
      <c r="H29" s="81"/>
      <c r="I29" s="81"/>
    </row>
    <row r="30" spans="1:15" hidden="1" x14ac:dyDescent="0.25">
      <c r="A30" s="123" t="s">
        <v>72</v>
      </c>
      <c r="B30" s="117">
        <v>0</v>
      </c>
      <c r="C30" s="106"/>
      <c r="D30" s="129"/>
      <c r="E30" s="183"/>
      <c r="F30" s="129"/>
      <c r="H30" s="81"/>
      <c r="I30" s="81"/>
    </row>
    <row r="31" spans="1:15" hidden="1" x14ac:dyDescent="0.25">
      <c r="A31" s="116" t="s">
        <v>73</v>
      </c>
      <c r="B31" s="117">
        <v>0</v>
      </c>
      <c r="C31" s="106"/>
      <c r="D31" s="129"/>
      <c r="E31" s="183"/>
      <c r="F31" s="129"/>
      <c r="H31" s="81"/>
      <c r="I31" s="81"/>
    </row>
    <row r="32" spans="1:15" ht="31.5" hidden="1" x14ac:dyDescent="0.25">
      <c r="A32" s="116" t="s">
        <v>96</v>
      </c>
      <c r="B32" s="117">
        <v>0</v>
      </c>
      <c r="C32" s="106"/>
      <c r="D32" s="129"/>
      <c r="E32" s="183"/>
      <c r="F32" s="129"/>
      <c r="H32" s="81"/>
      <c r="I32" s="81"/>
    </row>
    <row r="33" spans="1:15" ht="31.5" hidden="1" x14ac:dyDescent="0.25">
      <c r="A33" s="116" t="s">
        <v>97</v>
      </c>
      <c r="B33" s="117">
        <v>0</v>
      </c>
      <c r="C33" s="106"/>
      <c r="D33" s="129"/>
      <c r="E33" s="183"/>
      <c r="F33" s="129"/>
      <c r="H33" s="81"/>
      <c r="I33" s="81"/>
    </row>
    <row r="34" spans="1:15" ht="31.5" hidden="1" x14ac:dyDescent="0.25">
      <c r="A34" s="116" t="s">
        <v>98</v>
      </c>
      <c r="B34" s="117">
        <v>0</v>
      </c>
      <c r="C34" s="106"/>
      <c r="D34" s="129"/>
      <c r="E34" s="183"/>
      <c r="F34" s="129"/>
      <c r="H34" s="81"/>
      <c r="I34" s="81"/>
    </row>
    <row r="35" spans="1:15" hidden="1" x14ac:dyDescent="0.25">
      <c r="A35" s="116" t="s">
        <v>67</v>
      </c>
      <c r="B35" s="117">
        <v>0</v>
      </c>
      <c r="C35" s="106"/>
      <c r="D35" s="129"/>
      <c r="E35" s="183"/>
      <c r="F35" s="129"/>
      <c r="H35" s="81"/>
      <c r="I35" s="81"/>
    </row>
    <row r="36" spans="1:15" x14ac:dyDescent="0.25">
      <c r="A36" s="116" t="s">
        <v>74</v>
      </c>
      <c r="B36" s="117">
        <v>-1050892.5</v>
      </c>
      <c r="D36" s="129" t="e">
        <f>+#REF!</f>
        <v>#REF!</v>
      </c>
      <c r="E36" s="183"/>
      <c r="F36" s="189"/>
      <c r="G36" s="84"/>
      <c r="H36" s="84"/>
      <c r="I36" s="81"/>
    </row>
    <row r="37" spans="1:15" ht="31.5" hidden="1" x14ac:dyDescent="0.25">
      <c r="A37" s="116" t="s">
        <v>99</v>
      </c>
      <c r="B37" s="117">
        <v>0</v>
      </c>
      <c r="C37" s="83"/>
      <c r="D37" s="129"/>
      <c r="E37" s="183"/>
      <c r="F37" s="129"/>
      <c r="H37" s="81"/>
      <c r="I37" s="81"/>
    </row>
    <row r="38" spans="1:15" ht="31.5" hidden="1" x14ac:dyDescent="0.25">
      <c r="A38" s="116" t="s">
        <v>100</v>
      </c>
      <c r="B38" s="117">
        <v>0</v>
      </c>
      <c r="C38" s="83"/>
      <c r="D38" s="129"/>
      <c r="E38" s="183"/>
      <c r="F38" s="129"/>
      <c r="H38" s="81"/>
      <c r="I38" s="81"/>
    </row>
    <row r="39" spans="1:15" ht="31.5" hidden="1" x14ac:dyDescent="0.25">
      <c r="A39" s="116" t="s">
        <v>101</v>
      </c>
      <c r="B39" s="117">
        <v>0</v>
      </c>
      <c r="C39" s="83"/>
      <c r="D39" s="129"/>
      <c r="E39" s="183"/>
      <c r="F39" s="129"/>
      <c r="H39" s="81"/>
      <c r="I39" s="81"/>
    </row>
    <row r="40" spans="1:15" ht="31.5" hidden="1" x14ac:dyDescent="0.25">
      <c r="A40" s="116" t="s">
        <v>103</v>
      </c>
      <c r="B40" s="117">
        <v>0</v>
      </c>
      <c r="C40" s="83"/>
      <c r="D40" s="129"/>
      <c r="E40" s="183"/>
      <c r="F40" s="129"/>
      <c r="H40" s="81"/>
      <c r="I40" s="81"/>
    </row>
    <row r="41" spans="1:15" hidden="1" x14ac:dyDescent="0.25">
      <c r="A41" s="116" t="s">
        <v>102</v>
      </c>
      <c r="B41" s="117">
        <v>0</v>
      </c>
      <c r="C41" s="83"/>
      <c r="D41" s="129"/>
      <c r="E41" s="183"/>
      <c r="F41" s="129"/>
      <c r="H41" s="81"/>
      <c r="I41" s="81"/>
    </row>
    <row r="42" spans="1:15" hidden="1" x14ac:dyDescent="0.25">
      <c r="A42" s="116" t="s">
        <v>69</v>
      </c>
      <c r="B42" s="124">
        <v>0</v>
      </c>
      <c r="C42" s="107"/>
      <c r="D42" s="129"/>
      <c r="E42" s="183"/>
      <c r="F42" s="129"/>
      <c r="H42" s="81"/>
      <c r="I42" s="81"/>
    </row>
    <row r="43" spans="1:15" x14ac:dyDescent="0.25">
      <c r="A43" s="121" t="s">
        <v>75</v>
      </c>
      <c r="B43" s="125">
        <f>SUM(B30:B42)</f>
        <v>-1050892.5</v>
      </c>
      <c r="C43" s="108"/>
      <c r="D43" s="129"/>
      <c r="E43" s="183"/>
      <c r="F43" s="129"/>
      <c r="H43" s="81"/>
      <c r="I43" s="81"/>
    </row>
    <row r="44" spans="1:15" x14ac:dyDescent="0.25">
      <c r="A44" s="119"/>
      <c r="B44" s="120"/>
      <c r="C44" s="109"/>
      <c r="D44" s="129" t="e">
        <f>SUM(D20:D43)</f>
        <v>#REF!</v>
      </c>
      <c r="E44" s="183"/>
      <c r="F44" s="129"/>
      <c r="H44" s="81"/>
      <c r="I44" s="81"/>
    </row>
    <row r="45" spans="1:15" x14ac:dyDescent="0.25">
      <c r="A45" s="121" t="s">
        <v>76</v>
      </c>
      <c r="B45" s="122"/>
      <c r="C45" s="105"/>
      <c r="D45" s="129" t="e">
        <f>+#REF!</f>
        <v>#REF!</v>
      </c>
      <c r="E45" s="183"/>
      <c r="F45" s="129"/>
      <c r="G45" s="143"/>
      <c r="H45" s="143"/>
      <c r="I45" s="143"/>
      <c r="J45" s="143"/>
      <c r="K45" s="143"/>
      <c r="L45" s="143"/>
      <c r="M45" s="143"/>
      <c r="N45" s="143"/>
      <c r="O45" s="143"/>
    </row>
    <row r="46" spans="1:15" ht="15.75" hidden="1" customHeight="1" x14ac:dyDescent="0.25">
      <c r="A46" s="116" t="s">
        <v>77</v>
      </c>
      <c r="B46" s="117">
        <v>0</v>
      </c>
      <c r="C46" s="105"/>
      <c r="D46" s="129"/>
      <c r="E46" s="183"/>
      <c r="F46" s="129"/>
      <c r="G46" s="143"/>
      <c r="H46" s="143"/>
      <c r="I46" s="143"/>
      <c r="J46" s="143"/>
      <c r="K46" s="143"/>
      <c r="L46" s="143"/>
      <c r="M46" s="143"/>
      <c r="N46" s="143"/>
      <c r="O46" s="143"/>
    </row>
    <row r="47" spans="1:15" ht="15.75" hidden="1" customHeight="1" x14ac:dyDescent="0.25">
      <c r="A47" s="116" t="s">
        <v>78</v>
      </c>
      <c r="B47" s="117">
        <v>0</v>
      </c>
      <c r="C47" s="105"/>
      <c r="D47" s="129"/>
      <c r="E47" s="183"/>
      <c r="F47" s="129"/>
      <c r="G47" s="143"/>
      <c r="H47" s="143"/>
      <c r="I47" s="143"/>
      <c r="J47" s="143"/>
      <c r="K47" s="143"/>
      <c r="L47" s="143"/>
      <c r="M47" s="143"/>
      <c r="N47" s="143"/>
      <c r="O47" s="143"/>
    </row>
    <row r="48" spans="1:15" ht="15.75" hidden="1" customHeight="1" x14ac:dyDescent="0.25">
      <c r="A48" s="116" t="s">
        <v>79</v>
      </c>
      <c r="B48" s="117">
        <v>0</v>
      </c>
      <c r="C48" s="105"/>
      <c r="D48" s="129"/>
      <c r="E48" s="183"/>
      <c r="F48" s="129"/>
      <c r="G48" s="143"/>
      <c r="H48" s="143"/>
      <c r="I48" s="143"/>
      <c r="J48" s="143"/>
      <c r="K48" s="143"/>
      <c r="L48" s="143"/>
      <c r="M48" s="143"/>
      <c r="N48" s="143"/>
      <c r="O48" s="143"/>
    </row>
    <row r="49" spans="1:15" ht="31.5" hidden="1" customHeight="1" x14ac:dyDescent="0.25">
      <c r="A49" s="116" t="s">
        <v>104</v>
      </c>
      <c r="B49" s="117">
        <v>0</v>
      </c>
      <c r="C49" s="105"/>
      <c r="D49" s="129"/>
      <c r="E49" s="183"/>
      <c r="F49" s="129"/>
      <c r="G49" s="143"/>
      <c r="H49" s="143"/>
      <c r="I49" s="143"/>
      <c r="J49" s="143"/>
      <c r="K49" s="143"/>
      <c r="L49" s="143"/>
      <c r="M49" s="143"/>
      <c r="N49" s="143"/>
      <c r="O49" s="143"/>
    </row>
    <row r="50" spans="1:15" ht="15.75" hidden="1" customHeight="1" x14ac:dyDescent="0.25">
      <c r="A50" s="116" t="s">
        <v>67</v>
      </c>
      <c r="B50" s="117">
        <v>0</v>
      </c>
      <c r="C50" s="105"/>
      <c r="D50" s="129"/>
      <c r="E50" s="183"/>
      <c r="F50" s="129"/>
      <c r="G50" s="143"/>
      <c r="H50" s="143"/>
      <c r="I50" s="143"/>
      <c r="J50" s="143"/>
      <c r="K50" s="143"/>
      <c r="L50" s="143"/>
      <c r="M50" s="143"/>
      <c r="N50" s="143"/>
      <c r="O50" s="143"/>
    </row>
    <row r="51" spans="1:15" ht="31.5" hidden="1" customHeight="1" x14ac:dyDescent="0.25">
      <c r="A51" s="116" t="s">
        <v>80</v>
      </c>
      <c r="B51" s="117">
        <v>0</v>
      </c>
      <c r="C51" s="105"/>
      <c r="D51" s="129"/>
      <c r="E51" s="183"/>
      <c r="F51" s="129"/>
      <c r="G51" s="143"/>
      <c r="H51" s="143"/>
      <c r="I51" s="143"/>
      <c r="J51" s="143"/>
      <c r="K51" s="143"/>
      <c r="L51" s="143"/>
      <c r="M51" s="143"/>
      <c r="N51" s="143"/>
      <c r="O51" s="143"/>
    </row>
    <row r="52" spans="1:15" ht="31.5" hidden="1" customHeight="1" x14ac:dyDescent="0.25">
      <c r="A52" s="116" t="s">
        <v>81</v>
      </c>
      <c r="B52" s="117">
        <v>0</v>
      </c>
      <c r="C52" s="105"/>
      <c r="D52" s="129"/>
      <c r="E52" s="183"/>
      <c r="F52" s="129"/>
      <c r="G52" s="143"/>
      <c r="H52" s="143"/>
      <c r="I52" s="143"/>
      <c r="J52" s="143"/>
      <c r="K52" s="143"/>
      <c r="L52" s="143"/>
      <c r="M52" s="143"/>
      <c r="N52" s="143"/>
      <c r="O52" s="143"/>
    </row>
    <row r="53" spans="1:15" ht="15.75" hidden="1" customHeight="1" x14ac:dyDescent="0.25">
      <c r="A53" s="116" t="s">
        <v>105</v>
      </c>
      <c r="B53" s="117">
        <v>0</v>
      </c>
      <c r="C53" s="105"/>
      <c r="D53" s="129"/>
      <c r="E53" s="183"/>
      <c r="F53" s="129"/>
      <c r="G53" s="143"/>
      <c r="H53" s="143"/>
      <c r="I53" s="143"/>
      <c r="J53" s="143"/>
      <c r="K53" s="143"/>
      <c r="L53" s="143"/>
      <c r="M53" s="143"/>
      <c r="N53" s="143"/>
      <c r="O53" s="143"/>
    </row>
    <row r="54" spans="1:15" ht="15.75" hidden="1" customHeight="1" x14ac:dyDescent="0.25">
      <c r="A54" s="116" t="s">
        <v>106</v>
      </c>
      <c r="B54" s="117">
        <v>0</v>
      </c>
      <c r="C54" s="105"/>
      <c r="D54" s="129"/>
      <c r="E54" s="183"/>
      <c r="F54" s="129"/>
      <c r="G54" s="143"/>
      <c r="H54" s="143"/>
      <c r="I54" s="143"/>
      <c r="J54" s="143"/>
      <c r="K54" s="143"/>
      <c r="L54" s="143"/>
      <c r="M54" s="143"/>
      <c r="N54" s="143"/>
      <c r="O54" s="143"/>
    </row>
    <row r="55" spans="1:15" ht="31.5" hidden="1" customHeight="1" x14ac:dyDescent="0.25">
      <c r="A55" s="116" t="s">
        <v>107</v>
      </c>
      <c r="B55" s="117">
        <v>0</v>
      </c>
      <c r="C55" s="105"/>
      <c r="D55" s="129"/>
      <c r="E55" s="183"/>
      <c r="F55" s="129"/>
      <c r="G55" s="143"/>
      <c r="H55" s="143"/>
      <c r="I55" s="143"/>
      <c r="J55" s="143"/>
      <c r="K55" s="143"/>
      <c r="L55" s="143"/>
      <c r="M55" s="143"/>
      <c r="N55" s="143"/>
      <c r="O55" s="143"/>
    </row>
    <row r="56" spans="1:15" ht="15.75" hidden="1" customHeight="1" x14ac:dyDescent="0.25">
      <c r="A56" s="116" t="s">
        <v>108</v>
      </c>
      <c r="B56" s="124">
        <v>0</v>
      </c>
      <c r="C56" s="105"/>
      <c r="D56" s="129"/>
      <c r="E56" s="183"/>
      <c r="F56" s="129"/>
      <c r="G56" s="143"/>
      <c r="H56" s="143"/>
      <c r="I56" s="143"/>
      <c r="J56" s="143"/>
      <c r="K56" s="143"/>
      <c r="L56" s="143"/>
      <c r="M56" s="143"/>
      <c r="N56" s="143"/>
      <c r="O56" s="143"/>
    </row>
    <row r="57" spans="1:15" x14ac:dyDescent="0.25">
      <c r="A57" s="121" t="s">
        <v>82</v>
      </c>
      <c r="B57" s="118">
        <f>+B46+B47+B48+B49+B50-B51-B52-B53-B54-B55-B56</f>
        <v>0</v>
      </c>
      <c r="C57" s="105"/>
      <c r="D57" s="129" t="e">
        <f>+D44-D45</f>
        <v>#REF!</v>
      </c>
      <c r="E57" s="183"/>
      <c r="F57" s="129"/>
      <c r="G57" s="143"/>
      <c r="H57" s="143"/>
      <c r="I57" s="143"/>
      <c r="J57" s="143"/>
      <c r="K57" s="143"/>
      <c r="L57" s="143"/>
      <c r="M57" s="143"/>
      <c r="N57" s="143"/>
      <c r="O57" s="143"/>
    </row>
    <row r="58" spans="1:15" x14ac:dyDescent="0.25">
      <c r="A58" s="119"/>
      <c r="C58" s="105"/>
      <c r="D58" s="129"/>
      <c r="E58" s="183"/>
      <c r="F58" s="190"/>
      <c r="G58" s="143"/>
      <c r="H58" s="143"/>
      <c r="I58" s="143"/>
      <c r="J58" s="143"/>
      <c r="K58" s="143"/>
      <c r="L58" s="143"/>
      <c r="M58" s="143"/>
      <c r="N58" s="143"/>
      <c r="O58" s="143"/>
    </row>
    <row r="59" spans="1:15" ht="31.5" x14ac:dyDescent="0.25">
      <c r="A59" s="116" t="s">
        <v>109</v>
      </c>
      <c r="B59" s="117">
        <v>48231964.790000007</v>
      </c>
      <c r="C59" s="105"/>
      <c r="D59" s="129"/>
      <c r="E59" s="183"/>
      <c r="F59" s="129"/>
      <c r="H59" s="143"/>
      <c r="I59" s="143"/>
      <c r="J59" s="143"/>
      <c r="K59" s="143"/>
      <c r="L59" s="143"/>
      <c r="M59" s="143"/>
      <c r="N59" s="143"/>
      <c r="O59" s="143"/>
    </row>
    <row r="60" spans="1:15" ht="28.5" customHeight="1" x14ac:dyDescent="0.25">
      <c r="A60" s="116" t="s">
        <v>110</v>
      </c>
      <c r="B60" s="124">
        <v>284028778.57999998</v>
      </c>
      <c r="C60" s="105"/>
      <c r="D60" s="129"/>
      <c r="E60" s="183"/>
      <c r="F60" s="129"/>
      <c r="G60" s="142"/>
      <c r="H60" s="142"/>
      <c r="I60" s="142"/>
      <c r="J60" s="142"/>
    </row>
    <row r="61" spans="1:15" x14ac:dyDescent="0.25">
      <c r="A61" s="98" t="s">
        <v>83</v>
      </c>
      <c r="B61" s="118">
        <f>B59+B60</f>
        <v>332260743.37</v>
      </c>
      <c r="C61" s="105"/>
      <c r="D61" s="129"/>
      <c r="E61" s="183"/>
      <c r="F61" s="129"/>
      <c r="G61" s="142"/>
      <c r="H61" s="142"/>
      <c r="I61" s="142"/>
      <c r="J61" s="142"/>
    </row>
    <row r="62" spans="1:15" ht="17.25" customHeight="1" x14ac:dyDescent="0.25">
      <c r="A62" s="78"/>
      <c r="B62" s="138"/>
      <c r="C62" s="105"/>
      <c r="D62" s="129">
        <f>+B13+B14</f>
        <v>112155695.76000001</v>
      </c>
      <c r="E62" s="184"/>
      <c r="F62" s="129"/>
      <c r="G62" s="142"/>
      <c r="H62" s="142"/>
      <c r="I62" s="142"/>
      <c r="J62" s="142"/>
    </row>
    <row r="63" spans="1:15" ht="15.75" customHeight="1" x14ac:dyDescent="0.25">
      <c r="A63" s="78"/>
      <c r="B63" s="147"/>
      <c r="D63" s="181" t="e">
        <f>+D62-D45</f>
        <v>#REF!</v>
      </c>
      <c r="E63" s="130"/>
      <c r="F63" s="191"/>
      <c r="H63" s="137"/>
      <c r="I63" s="81"/>
    </row>
    <row r="64" spans="1:15" x14ac:dyDescent="0.25">
      <c r="A64" s="130"/>
      <c r="B64" s="110"/>
      <c r="C64" s="146"/>
      <c r="D64" s="180"/>
      <c r="E64" s="129"/>
      <c r="F64" s="191"/>
      <c r="G64" s="110"/>
      <c r="I64" s="81"/>
    </row>
    <row r="65" spans="1:10" x14ac:dyDescent="0.25">
      <c r="A65" s="130"/>
      <c r="B65" s="110"/>
      <c r="C65" s="146"/>
      <c r="D65" s="182"/>
      <c r="E65" s="129"/>
      <c r="F65" s="191"/>
      <c r="G65" s="110"/>
      <c r="H65" s="81"/>
      <c r="I65" s="81"/>
    </row>
    <row r="66" spans="1:10" x14ac:dyDescent="0.25">
      <c r="A66" s="130"/>
      <c r="B66" s="110"/>
      <c r="C66" s="146"/>
      <c r="D66" s="181"/>
      <c r="E66" s="129"/>
      <c r="F66" s="191"/>
      <c r="G66" s="135"/>
      <c r="H66" s="133"/>
      <c r="I66" s="81"/>
    </row>
    <row r="67" spans="1:10" x14ac:dyDescent="0.25">
      <c r="A67" s="130"/>
      <c r="C67" s="146"/>
      <c r="D67" s="181"/>
      <c r="E67" s="129"/>
      <c r="F67" s="191"/>
      <c r="G67" s="135"/>
      <c r="H67" s="133"/>
      <c r="I67" s="81"/>
    </row>
    <row r="68" spans="1:10" x14ac:dyDescent="0.25">
      <c r="C68" s="146"/>
      <c r="D68" s="129"/>
      <c r="E68" s="129"/>
      <c r="F68" s="183"/>
      <c r="G68" s="135"/>
      <c r="H68" s="133"/>
      <c r="I68" s="81"/>
    </row>
    <row r="69" spans="1:10" x14ac:dyDescent="0.25">
      <c r="D69" s="129"/>
      <c r="E69" s="183"/>
      <c r="F69" s="129"/>
      <c r="G69" s="135"/>
      <c r="H69" s="134"/>
    </row>
    <row r="70" spans="1:10" x14ac:dyDescent="0.25">
      <c r="A70" s="65" t="s">
        <v>152</v>
      </c>
      <c r="D70" s="129"/>
      <c r="E70" s="183"/>
      <c r="F70" s="129"/>
      <c r="G70" s="135"/>
      <c r="H70" s="134"/>
    </row>
    <row r="71" spans="1:10" x14ac:dyDescent="0.25">
      <c r="A71" s="80" t="s">
        <v>153</v>
      </c>
      <c r="C71" s="82"/>
      <c r="D71" s="129"/>
      <c r="E71" s="183"/>
      <c r="F71" s="129"/>
      <c r="H71" s="134"/>
    </row>
    <row r="72" spans="1:10" x14ac:dyDescent="0.25">
      <c r="D72" s="129"/>
      <c r="E72" s="183"/>
      <c r="F72" s="129"/>
      <c r="G72" s="110"/>
      <c r="H72" s="136"/>
      <c r="I72" s="50"/>
    </row>
    <row r="73" spans="1:10" x14ac:dyDescent="0.25">
      <c r="H73" s="134"/>
    </row>
    <row r="74" spans="1:10" x14ac:dyDescent="0.25">
      <c r="H74" s="134"/>
    </row>
    <row r="75" spans="1:10" x14ac:dyDescent="0.25">
      <c r="H75" s="134"/>
    </row>
    <row r="76" spans="1:10" x14ac:dyDescent="0.25">
      <c r="G76" s="194"/>
      <c r="H76" s="194"/>
      <c r="I76" s="194"/>
      <c r="J76" s="194"/>
    </row>
    <row r="77" spans="1:10" x14ac:dyDescent="0.25">
      <c r="G77" s="194"/>
      <c r="H77" s="194"/>
      <c r="I77" s="194"/>
      <c r="J77" s="194"/>
    </row>
    <row r="78" spans="1:10" x14ac:dyDescent="0.25">
      <c r="G78" s="194"/>
      <c r="H78" s="194"/>
      <c r="I78" s="194"/>
      <c r="J78" s="194"/>
    </row>
    <row r="79" spans="1:10" x14ac:dyDescent="0.25">
      <c r="G79" s="194"/>
      <c r="H79" s="194"/>
      <c r="I79" s="194"/>
      <c r="J79" s="194"/>
    </row>
    <row r="80" spans="1:10" x14ac:dyDescent="0.25">
      <c r="G80" s="194"/>
      <c r="H80" s="194"/>
      <c r="I80" s="194"/>
      <c r="J80" s="194"/>
    </row>
  </sheetData>
  <mergeCells count="5">
    <mergeCell ref="G76:J80"/>
    <mergeCell ref="A4:C4"/>
    <mergeCell ref="A5:C5"/>
    <mergeCell ref="A6:C6"/>
    <mergeCell ref="A7:C7"/>
  </mergeCells>
  <printOptions horizontalCentered="1"/>
  <pageMargins left="0.51181102362204722" right="0.51181102362204722" top="0.35433070866141736" bottom="0.35433070866141736" header="0.31496062992125984" footer="0.31496062992125984"/>
  <pageSetup paperSize="122" scale="40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L36"/>
  <sheetViews>
    <sheetView topLeftCell="A25" workbookViewId="0">
      <selection activeCell="A27" sqref="A27:XFD29"/>
    </sheetView>
  </sheetViews>
  <sheetFormatPr baseColWidth="10" defaultColWidth="11.42578125" defaultRowHeight="15.75" x14ac:dyDescent="0.25"/>
  <cols>
    <col min="1" max="1" width="4.5703125" style="8" customWidth="1"/>
    <col min="2" max="2" width="43.42578125" style="8" customWidth="1"/>
    <col min="3" max="3" width="17.42578125" style="8" customWidth="1"/>
    <col min="4" max="4" width="18.42578125" style="8" customWidth="1"/>
    <col min="5" max="5" width="16.42578125" style="8" customWidth="1"/>
    <col min="6" max="6" width="17.42578125" style="8" bestFit="1" customWidth="1"/>
    <col min="7" max="7" width="18.28515625" style="8" bestFit="1" customWidth="1"/>
    <col min="8" max="8" width="20" style="130" customWidth="1"/>
    <col min="9" max="9" width="29.5703125" style="81" customWidth="1"/>
    <col min="10" max="10" width="18.5703125" style="139" bestFit="1" customWidth="1"/>
    <col min="11" max="11" width="18.5703125" style="12" bestFit="1" customWidth="1"/>
    <col min="12" max="12" width="16.28515625" style="12" bestFit="1" customWidth="1"/>
    <col min="13" max="16384" width="11.42578125" style="8"/>
  </cols>
  <sheetData>
    <row r="1" spans="2:12" x14ac:dyDescent="0.25">
      <c r="B1" s="17"/>
    </row>
    <row r="2" spans="2:12" x14ac:dyDescent="0.25">
      <c r="B2" s="195" t="s">
        <v>163</v>
      </c>
      <c r="C2" s="195"/>
      <c r="D2" s="195"/>
      <c r="E2" s="195"/>
      <c r="F2" s="195"/>
      <c r="G2" s="195"/>
    </row>
    <row r="3" spans="2:12" ht="20.25" x14ac:dyDescent="0.25">
      <c r="B3" s="201" t="s">
        <v>53</v>
      </c>
      <c r="C3" s="201"/>
      <c r="D3" s="201"/>
      <c r="E3" s="201"/>
      <c r="F3" s="201"/>
      <c r="G3" s="201"/>
    </row>
    <row r="4" spans="2:12" ht="20.25" x14ac:dyDescent="0.25">
      <c r="B4" s="201" t="s">
        <v>171</v>
      </c>
      <c r="C4" s="201"/>
      <c r="D4" s="201"/>
      <c r="E4" s="201"/>
      <c r="F4" s="201"/>
      <c r="G4" s="201"/>
    </row>
    <row r="5" spans="2:12" ht="20.25" x14ac:dyDescent="0.25">
      <c r="B5" s="201" t="s">
        <v>54</v>
      </c>
      <c r="C5" s="201"/>
      <c r="D5" s="201"/>
      <c r="E5" s="201"/>
      <c r="F5" s="201"/>
      <c r="G5" s="201"/>
    </row>
    <row r="6" spans="2:12" x14ac:dyDescent="0.25">
      <c r="B6" s="1"/>
      <c r="C6" s="1"/>
      <c r="D6" s="2"/>
      <c r="E6" s="1"/>
      <c r="F6" s="1"/>
      <c r="G6" s="1"/>
    </row>
    <row r="7" spans="2:12" x14ac:dyDescent="0.25">
      <c r="B7" s="1"/>
      <c r="C7" s="1"/>
      <c r="D7" s="2"/>
      <c r="E7" s="1"/>
      <c r="F7" s="1"/>
      <c r="G7" s="1"/>
    </row>
    <row r="8" spans="2:12" ht="47.25" x14ac:dyDescent="0.25">
      <c r="B8" s="23"/>
      <c r="C8" s="24" t="s">
        <v>55</v>
      </c>
      <c r="D8" s="24" t="s">
        <v>56</v>
      </c>
      <c r="E8" s="24" t="s">
        <v>57</v>
      </c>
      <c r="F8" s="24" t="s">
        <v>58</v>
      </c>
      <c r="G8" s="24" t="s">
        <v>62</v>
      </c>
    </row>
    <row r="9" spans="2:12" x14ac:dyDescent="0.25">
      <c r="B9" s="1"/>
      <c r="C9" s="21"/>
      <c r="D9" s="2"/>
      <c r="F9" s="21"/>
      <c r="G9" s="21"/>
    </row>
    <row r="10" spans="2:12" x14ac:dyDescent="0.25">
      <c r="B10" s="98" t="s">
        <v>166</v>
      </c>
      <c r="C10" s="51">
        <v>412502736.45999998</v>
      </c>
      <c r="D10" s="46"/>
      <c r="E10" s="46"/>
      <c r="F10" s="46">
        <v>51765020.899999999</v>
      </c>
      <c r="G10" s="46">
        <f>SUM(C10:F10)</f>
        <v>464267757.35999995</v>
      </c>
      <c r="H10" s="140"/>
    </row>
    <row r="11" spans="2:12" x14ac:dyDescent="0.25">
      <c r="B11" s="7" t="s">
        <v>86</v>
      </c>
      <c r="C11" s="52"/>
      <c r="D11" s="43"/>
      <c r="E11" s="53"/>
      <c r="F11" s="53"/>
      <c r="G11" s="53"/>
    </row>
    <row r="12" spans="2:12" x14ac:dyDescent="0.25">
      <c r="B12" s="7" t="s">
        <v>87</v>
      </c>
      <c r="C12" s="52"/>
      <c r="D12" s="52"/>
      <c r="E12" s="53"/>
      <c r="F12" s="43"/>
      <c r="G12" s="43"/>
    </row>
    <row r="13" spans="2:12" x14ac:dyDescent="0.25">
      <c r="B13" s="3" t="s">
        <v>59</v>
      </c>
      <c r="C13" s="52"/>
      <c r="D13" s="52"/>
      <c r="E13" s="53"/>
      <c r="F13" s="44">
        <v>135973848.43000001</v>
      </c>
      <c r="G13" s="46">
        <f>SUM(F13)</f>
        <v>135973848.43000001</v>
      </c>
    </row>
    <row r="14" spans="2:12" x14ac:dyDescent="0.25">
      <c r="B14" s="3" t="s">
        <v>60</v>
      </c>
      <c r="C14" s="45"/>
      <c r="D14" s="45"/>
      <c r="E14" s="45"/>
      <c r="F14" s="58">
        <v>147882127.02000001</v>
      </c>
      <c r="G14" s="58">
        <f>SUM(C14:F14)</f>
        <v>147882127.02000001</v>
      </c>
      <c r="I14" s="117"/>
    </row>
    <row r="15" spans="2:12" s="22" customFormat="1" x14ac:dyDescent="0.25">
      <c r="B15" s="4"/>
      <c r="C15" s="46"/>
      <c r="D15" s="46"/>
      <c r="E15" s="46"/>
      <c r="F15" s="46"/>
      <c r="G15" s="46"/>
      <c r="H15" s="141"/>
      <c r="I15" s="110"/>
      <c r="J15" s="139"/>
      <c r="K15" s="50"/>
      <c r="L15" s="50"/>
    </row>
    <row r="16" spans="2:12" s="22" customFormat="1" x14ac:dyDescent="0.25">
      <c r="B16" s="98" t="s">
        <v>173</v>
      </c>
      <c r="C16" s="46">
        <v>412502736.45999998</v>
      </c>
      <c r="D16" s="46"/>
      <c r="E16" s="46">
        <f>SUM(E10:E15)</f>
        <v>0</v>
      </c>
      <c r="F16" s="46">
        <f>SUM(F10:F15)</f>
        <v>335620996.35000002</v>
      </c>
      <c r="G16" s="46">
        <f>SUM(C16:F16)</f>
        <v>748123732.80999994</v>
      </c>
      <c r="H16" s="141"/>
      <c r="I16" s="110"/>
      <c r="J16" s="139"/>
      <c r="K16" s="50"/>
      <c r="L16" s="50"/>
    </row>
    <row r="17" spans="2:9" x14ac:dyDescent="0.25">
      <c r="B17" s="3" t="s">
        <v>86</v>
      </c>
      <c r="C17" s="43"/>
      <c r="D17" s="43"/>
      <c r="E17" s="43"/>
      <c r="F17" s="43"/>
      <c r="G17" s="43"/>
      <c r="H17" s="140"/>
    </row>
    <row r="18" spans="2:9" x14ac:dyDescent="0.25">
      <c r="B18" s="3" t="s">
        <v>87</v>
      </c>
      <c r="C18" s="43"/>
      <c r="D18" s="43"/>
      <c r="E18" s="43"/>
      <c r="F18" s="43"/>
      <c r="G18" s="43"/>
      <c r="H18" s="140"/>
    </row>
    <row r="19" spans="2:9" ht="31.5" x14ac:dyDescent="0.25">
      <c r="B19" s="3" t="s">
        <v>61</v>
      </c>
      <c r="C19" s="43"/>
      <c r="D19" s="43"/>
      <c r="E19" s="43"/>
      <c r="F19" s="43"/>
      <c r="G19" s="43"/>
      <c r="H19" s="145"/>
    </row>
    <row r="20" spans="2:9" x14ac:dyDescent="0.25">
      <c r="B20" s="3" t="s">
        <v>59</v>
      </c>
      <c r="C20" s="43"/>
      <c r="D20" s="43"/>
      <c r="E20" s="43"/>
      <c r="F20" s="83"/>
      <c r="G20" s="83">
        <f>SUM(F20)</f>
        <v>0</v>
      </c>
      <c r="H20" s="81"/>
    </row>
    <row r="21" spans="2:9" x14ac:dyDescent="0.25">
      <c r="B21" s="3" t="s">
        <v>60</v>
      </c>
      <c r="D21" s="54"/>
      <c r="E21" s="43"/>
      <c r="F21" s="43">
        <v>41820454.430000007</v>
      </c>
      <c r="G21" s="43">
        <f>SUM(F21)</f>
        <v>41820454.430000007</v>
      </c>
      <c r="H21" s="81"/>
    </row>
    <row r="22" spans="2:9" ht="16.5" thickBot="1" x14ac:dyDescent="0.3">
      <c r="B22" s="4" t="s">
        <v>174</v>
      </c>
      <c r="C22" s="55">
        <f>SUM(C15:C21)</f>
        <v>412502736.45999998</v>
      </c>
      <c r="D22" s="55">
        <f>SUM(D15:D21)</f>
        <v>0</v>
      </c>
      <c r="E22" s="55">
        <f>SUM(E15:E21)</f>
        <v>0</v>
      </c>
      <c r="F22" s="55">
        <f>SUM(F16:F21)</f>
        <v>377441450.78000003</v>
      </c>
      <c r="G22" s="55">
        <f>SUM(G16:G21)</f>
        <v>789944187.24000001</v>
      </c>
      <c r="H22" s="81"/>
    </row>
    <row r="23" spans="2:9" x14ac:dyDescent="0.25">
      <c r="B23" s="4"/>
      <c r="C23" s="18"/>
      <c r="D23" s="18"/>
      <c r="E23" s="18"/>
      <c r="F23" s="46"/>
      <c r="G23" s="46"/>
      <c r="H23" s="81"/>
      <c r="I23" s="117"/>
    </row>
    <row r="24" spans="2:9" x14ac:dyDescent="0.25">
      <c r="B24" s="4"/>
      <c r="C24" s="18"/>
      <c r="D24" s="18"/>
      <c r="E24" s="18"/>
      <c r="F24" s="46"/>
      <c r="G24" s="46"/>
      <c r="H24" s="81"/>
      <c r="I24" s="117"/>
    </row>
    <row r="25" spans="2:9" x14ac:dyDescent="0.25">
      <c r="B25" s="4"/>
      <c r="C25" s="18"/>
      <c r="D25" s="18"/>
      <c r="E25" s="18"/>
      <c r="F25" s="46"/>
      <c r="G25" s="46"/>
      <c r="H25" s="81"/>
      <c r="I25" s="117"/>
    </row>
    <row r="26" spans="2:9" x14ac:dyDescent="0.25">
      <c r="B26" s="79"/>
      <c r="F26" s="128"/>
      <c r="G26" s="40"/>
      <c r="H26" s="129"/>
    </row>
    <row r="27" spans="2:9" x14ac:dyDescent="0.25">
      <c r="B27" s="79"/>
      <c r="H27" s="129"/>
    </row>
    <row r="28" spans="2:9" x14ac:dyDescent="0.25">
      <c r="B28" s="199" t="s">
        <v>152</v>
      </c>
      <c r="C28" s="199"/>
      <c r="D28" s="199"/>
    </row>
    <row r="29" spans="2:9" x14ac:dyDescent="0.25">
      <c r="B29" s="200" t="s">
        <v>153</v>
      </c>
      <c r="C29" s="200"/>
      <c r="D29" s="200"/>
    </row>
    <row r="30" spans="2:9" x14ac:dyDescent="0.25">
      <c r="B30" s="198"/>
      <c r="C30" s="198"/>
      <c r="D30" s="198"/>
      <c r="E30" s="48"/>
      <c r="F30" s="93"/>
      <c r="G30" s="93"/>
    </row>
    <row r="31" spans="2:9" x14ac:dyDescent="0.25">
      <c r="B31" s="197"/>
      <c r="C31" s="197"/>
      <c r="D31" s="197"/>
      <c r="E31" s="95"/>
      <c r="F31" s="93"/>
      <c r="G31" s="93"/>
    </row>
    <row r="32" spans="2:9" x14ac:dyDescent="0.25">
      <c r="B32" s="88"/>
      <c r="C32" s="88"/>
      <c r="D32" s="88"/>
      <c r="E32" s="88"/>
      <c r="F32" s="93"/>
      <c r="G32" s="93"/>
    </row>
    <row r="33" spans="2:7" x14ac:dyDescent="0.25">
      <c r="B33" s="88"/>
      <c r="C33" s="88"/>
      <c r="D33" s="88"/>
      <c r="E33" s="88"/>
      <c r="F33" s="93"/>
      <c r="G33" s="93"/>
    </row>
    <row r="34" spans="2:7" ht="15.75" customHeight="1" x14ac:dyDescent="0.25">
      <c r="B34" s="49"/>
      <c r="C34" s="88"/>
    </row>
    <row r="35" spans="2:7" x14ac:dyDescent="0.25">
      <c r="B35" s="15"/>
      <c r="C35" s="88"/>
    </row>
    <row r="36" spans="2:7" x14ac:dyDescent="0.25">
      <c r="B36" s="88"/>
      <c r="C36" s="88"/>
      <c r="D36" s="88"/>
      <c r="E36" s="88"/>
      <c r="F36" s="93"/>
      <c r="G36" s="93"/>
    </row>
  </sheetData>
  <mergeCells count="8">
    <mergeCell ref="B31:D31"/>
    <mergeCell ref="B30:D30"/>
    <mergeCell ref="B28:D28"/>
    <mergeCell ref="B29:D29"/>
    <mergeCell ref="B2:G2"/>
    <mergeCell ref="B3:G3"/>
    <mergeCell ref="B4:G4"/>
    <mergeCell ref="B5:G5"/>
  </mergeCells>
  <printOptions horizontalCentered="1"/>
  <pageMargins left="0.51181102362204722" right="0.51181102362204722" top="0.35433070866141736" bottom="0.55118110236220474" header="0.31496062992125984" footer="0.31496062992125984"/>
  <pageSetup paperSize="122" scale="93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41"/>
  <sheetViews>
    <sheetView workbookViewId="0">
      <selection activeCell="G45" sqref="A1:G45"/>
    </sheetView>
  </sheetViews>
  <sheetFormatPr baseColWidth="10" defaultColWidth="11.42578125" defaultRowHeight="18.75" x14ac:dyDescent="0.3"/>
  <cols>
    <col min="1" max="1" width="4.5703125" style="27" bestFit="1" customWidth="1"/>
    <col min="2" max="2" width="45" style="27" customWidth="1"/>
    <col min="3" max="3" width="23" style="27" bestFit="1" customWidth="1"/>
    <col min="4" max="4" width="24.42578125" style="27" bestFit="1" customWidth="1"/>
    <col min="5" max="5" width="18.28515625" style="27" customWidth="1"/>
    <col min="6" max="6" width="24.140625" style="59" customWidth="1"/>
    <col min="7" max="10" width="11.42578125" style="27"/>
    <col min="11" max="11" width="21.7109375" style="131" bestFit="1" customWidth="1"/>
    <col min="12" max="12" width="20.140625" style="27" bestFit="1" customWidth="1"/>
    <col min="13" max="16384" width="11.42578125" style="27"/>
  </cols>
  <sheetData>
    <row r="1" spans="1:7" x14ac:dyDescent="0.3">
      <c r="B1" s="203" t="s">
        <v>162</v>
      </c>
      <c r="C1" s="203"/>
      <c r="D1" s="203"/>
      <c r="E1" s="203"/>
      <c r="F1" s="203"/>
    </row>
    <row r="2" spans="1:7" x14ac:dyDescent="0.3">
      <c r="A2" s="204" t="s">
        <v>113</v>
      </c>
      <c r="B2" s="204"/>
      <c r="C2" s="204"/>
      <c r="D2" s="204"/>
      <c r="E2" s="204"/>
      <c r="F2" s="204"/>
      <c r="G2" s="26"/>
    </row>
    <row r="3" spans="1:7" x14ac:dyDescent="0.3">
      <c r="A3" s="204" t="s">
        <v>172</v>
      </c>
      <c r="B3" s="204"/>
      <c r="C3" s="204"/>
      <c r="D3" s="204"/>
      <c r="E3" s="204"/>
      <c r="F3" s="204"/>
      <c r="G3" s="26"/>
    </row>
    <row r="4" spans="1:7" x14ac:dyDescent="0.3">
      <c r="A4" s="204" t="s">
        <v>84</v>
      </c>
      <c r="B4" s="204"/>
      <c r="C4" s="204"/>
      <c r="D4" s="204"/>
      <c r="E4" s="204"/>
      <c r="F4" s="204"/>
      <c r="G4" s="26"/>
    </row>
    <row r="5" spans="1:7" x14ac:dyDescent="0.3">
      <c r="A5" s="205" t="s">
        <v>85</v>
      </c>
      <c r="B5" s="205"/>
      <c r="C5" s="205"/>
      <c r="D5" s="205"/>
      <c r="E5" s="205"/>
      <c r="F5" s="205"/>
      <c r="G5" s="28"/>
    </row>
    <row r="6" spans="1:7" x14ac:dyDescent="0.3">
      <c r="A6" s="206"/>
      <c r="B6" s="206"/>
      <c r="C6" s="206"/>
      <c r="D6" s="206"/>
      <c r="E6" s="206"/>
      <c r="F6" s="206"/>
      <c r="G6" s="206"/>
    </row>
    <row r="7" spans="1:7" ht="56.25" x14ac:dyDescent="0.3">
      <c r="A7" s="202" t="s">
        <v>121</v>
      </c>
      <c r="B7" s="202"/>
      <c r="C7" s="29" t="s">
        <v>122</v>
      </c>
      <c r="D7" s="29" t="s">
        <v>123</v>
      </c>
      <c r="E7" s="29" t="s">
        <v>114</v>
      </c>
      <c r="F7" s="36" t="s">
        <v>112</v>
      </c>
    </row>
    <row r="8" spans="1:7" x14ac:dyDescent="0.3">
      <c r="A8" s="30">
        <v>1</v>
      </c>
      <c r="B8" s="31" t="s">
        <v>124</v>
      </c>
      <c r="C8" s="36">
        <f>SUM(C9:C17)</f>
        <v>1169454652</v>
      </c>
      <c r="D8" s="36">
        <f>SUM(D9:D17)</f>
        <v>113936459.90000001</v>
      </c>
      <c r="E8" s="38">
        <f t="shared" ref="E8:E28" si="0">+D8/C8</f>
        <v>9.7427001299405666E-2</v>
      </c>
      <c r="F8" s="36">
        <f>+C8-D8</f>
        <v>1055518192.1</v>
      </c>
    </row>
    <row r="9" spans="1:7" hidden="1" x14ac:dyDescent="0.3">
      <c r="A9" s="32">
        <v>1.1000000000000001</v>
      </c>
      <c r="B9" s="33" t="s">
        <v>35</v>
      </c>
      <c r="C9" s="39">
        <v>0</v>
      </c>
      <c r="D9" s="39">
        <v>0</v>
      </c>
      <c r="E9" s="38" t="e">
        <f t="shared" si="0"/>
        <v>#DIV/0!</v>
      </c>
      <c r="F9" s="36">
        <f t="shared" ref="F9:F28" si="1">+C9-D9</f>
        <v>0</v>
      </c>
    </row>
    <row r="10" spans="1:7" hidden="1" x14ac:dyDescent="0.3">
      <c r="A10" s="32">
        <v>1.2</v>
      </c>
      <c r="B10" s="33" t="s">
        <v>125</v>
      </c>
      <c r="C10" s="39">
        <v>0</v>
      </c>
      <c r="D10" s="39">
        <v>0</v>
      </c>
      <c r="E10" s="38" t="e">
        <f t="shared" si="0"/>
        <v>#DIV/0!</v>
      </c>
      <c r="F10" s="36">
        <f t="shared" si="1"/>
        <v>0</v>
      </c>
    </row>
    <row r="11" spans="1:7" hidden="1" x14ac:dyDescent="0.3">
      <c r="A11" s="32">
        <v>1.3</v>
      </c>
      <c r="B11" s="33" t="s">
        <v>126</v>
      </c>
      <c r="C11" s="39">
        <v>0</v>
      </c>
      <c r="D11" s="39">
        <v>0</v>
      </c>
      <c r="E11" s="38" t="e">
        <f t="shared" si="0"/>
        <v>#DIV/0!</v>
      </c>
      <c r="F11" s="36">
        <f t="shared" si="1"/>
        <v>0</v>
      </c>
    </row>
    <row r="12" spans="1:7" x14ac:dyDescent="0.3">
      <c r="A12" s="32">
        <v>1.4</v>
      </c>
      <c r="B12" s="33" t="s">
        <v>127</v>
      </c>
      <c r="C12" s="90">
        <v>633744919</v>
      </c>
      <c r="D12" s="90">
        <v>58253337.450000003</v>
      </c>
      <c r="E12" s="38">
        <f t="shared" si="0"/>
        <v>9.1919218132619065E-2</v>
      </c>
      <c r="F12" s="36">
        <f>+C12-D12</f>
        <v>575491581.54999995</v>
      </c>
    </row>
    <row r="13" spans="1:7" x14ac:dyDescent="0.3">
      <c r="A13" s="32">
        <v>1.5</v>
      </c>
      <c r="B13" s="33" t="s">
        <v>128</v>
      </c>
      <c r="C13" s="90">
        <v>535709733</v>
      </c>
      <c r="D13" s="90">
        <v>53902358.310000002</v>
      </c>
      <c r="E13" s="38">
        <f t="shared" si="0"/>
        <v>0.10061859060903043</v>
      </c>
      <c r="F13" s="36">
        <f t="shared" si="1"/>
        <v>481807374.69</v>
      </c>
    </row>
    <row r="14" spans="1:7" x14ac:dyDescent="0.3">
      <c r="A14" s="32">
        <v>1.6</v>
      </c>
      <c r="B14" s="33" t="s">
        <v>129</v>
      </c>
      <c r="C14" s="39"/>
      <c r="D14" s="39">
        <v>1780764.1400000001</v>
      </c>
      <c r="E14" s="38" t="e">
        <f t="shared" si="0"/>
        <v>#DIV/0!</v>
      </c>
      <c r="F14" s="36">
        <f t="shared" si="1"/>
        <v>-1780764.1400000001</v>
      </c>
    </row>
    <row r="15" spans="1:7" hidden="1" x14ac:dyDescent="0.3">
      <c r="A15" s="32">
        <v>1.7</v>
      </c>
      <c r="B15" s="33" t="s">
        <v>130</v>
      </c>
      <c r="C15" s="39">
        <v>0</v>
      </c>
      <c r="D15" s="39">
        <v>0</v>
      </c>
      <c r="E15" s="38" t="e">
        <f t="shared" si="0"/>
        <v>#DIV/0!</v>
      </c>
      <c r="F15" s="36">
        <f t="shared" si="1"/>
        <v>0</v>
      </c>
    </row>
    <row r="16" spans="1:7" ht="37.5" hidden="1" x14ac:dyDescent="0.3">
      <c r="A16" s="32">
        <v>1.8</v>
      </c>
      <c r="B16" s="33" t="s">
        <v>131</v>
      </c>
      <c r="C16" s="39">
        <v>0</v>
      </c>
      <c r="D16" s="39">
        <v>0</v>
      </c>
      <c r="E16" s="38" t="e">
        <f t="shared" si="0"/>
        <v>#DIV/0!</v>
      </c>
      <c r="F16" s="36">
        <f t="shared" si="1"/>
        <v>0</v>
      </c>
    </row>
    <row r="17" spans="1:6" ht="18.75" hidden="1" customHeight="1" x14ac:dyDescent="0.3">
      <c r="A17" s="32">
        <v>1.9</v>
      </c>
      <c r="B17" s="33" t="s">
        <v>132</v>
      </c>
      <c r="C17" s="39">
        <v>0</v>
      </c>
      <c r="D17" s="39">
        <v>0</v>
      </c>
      <c r="E17" s="38">
        <v>0</v>
      </c>
      <c r="F17" s="36">
        <f t="shared" si="1"/>
        <v>0</v>
      </c>
    </row>
    <row r="18" spans="1:6" x14ac:dyDescent="0.3">
      <c r="A18" s="30">
        <v>2</v>
      </c>
      <c r="B18" s="31" t="s">
        <v>133</v>
      </c>
      <c r="C18" s="36">
        <f>SUM(C19:C28)</f>
        <v>1169454652</v>
      </c>
      <c r="D18" s="36">
        <f>SUM(D19:D28)</f>
        <v>66434366.75</v>
      </c>
      <c r="E18" s="38">
        <f t="shared" si="0"/>
        <v>5.6807988780397792E-2</v>
      </c>
      <c r="F18" s="36">
        <f>+C18-D18</f>
        <v>1103020285.25</v>
      </c>
    </row>
    <row r="19" spans="1:6" x14ac:dyDescent="0.3">
      <c r="A19" s="32">
        <v>2.1</v>
      </c>
      <c r="B19" s="33" t="s">
        <v>134</v>
      </c>
      <c r="C19" s="39">
        <f>633744919+50428446</f>
        <v>684173365</v>
      </c>
      <c r="D19" s="185">
        <v>56430029.600000001</v>
      </c>
      <c r="E19" s="38">
        <f t="shared" si="0"/>
        <v>8.2479138310214695E-2</v>
      </c>
      <c r="F19" s="36">
        <f t="shared" ref="F19:F24" si="2">+C19-D19</f>
        <v>627743335.39999998</v>
      </c>
    </row>
    <row r="20" spans="1:6" x14ac:dyDescent="0.3">
      <c r="A20" s="32">
        <v>2.2000000000000002</v>
      </c>
      <c r="B20" s="33" t="s">
        <v>135</v>
      </c>
      <c r="C20" s="39">
        <v>90324490</v>
      </c>
      <c r="D20" s="185">
        <v>4135117.05</v>
      </c>
      <c r="E20" s="38">
        <f t="shared" si="0"/>
        <v>4.578068528258504E-2</v>
      </c>
      <c r="F20" s="36">
        <f t="shared" si="2"/>
        <v>86189372.950000003</v>
      </c>
    </row>
    <row r="21" spans="1:6" x14ac:dyDescent="0.3">
      <c r="A21" s="32">
        <v>2.2999999999999998</v>
      </c>
      <c r="B21" s="33" t="s">
        <v>136</v>
      </c>
      <c r="C21" s="91">
        <v>311764235</v>
      </c>
      <c r="D21" s="185">
        <v>4088455.96</v>
      </c>
      <c r="E21" s="38">
        <f t="shared" si="0"/>
        <v>1.3113935150386958E-2</v>
      </c>
      <c r="F21" s="36">
        <f t="shared" si="2"/>
        <v>307675779.04000002</v>
      </c>
    </row>
    <row r="22" spans="1:6" hidden="1" x14ac:dyDescent="0.3">
      <c r="A22" s="32">
        <v>2.4</v>
      </c>
      <c r="B22" s="33" t="s">
        <v>137</v>
      </c>
      <c r="C22" s="39"/>
      <c r="D22" s="185"/>
      <c r="E22" s="38" t="e">
        <f t="shared" si="0"/>
        <v>#DIV/0!</v>
      </c>
      <c r="F22" s="36">
        <f t="shared" si="2"/>
        <v>0</v>
      </c>
    </row>
    <row r="23" spans="1:6" hidden="1" x14ac:dyDescent="0.3">
      <c r="A23" s="32">
        <v>2.5</v>
      </c>
      <c r="B23" s="33" t="s">
        <v>138</v>
      </c>
      <c r="C23" s="39"/>
      <c r="D23" s="185"/>
      <c r="E23" s="38" t="e">
        <f t="shared" si="0"/>
        <v>#DIV/0!</v>
      </c>
      <c r="F23" s="36">
        <f t="shared" si="2"/>
        <v>0</v>
      </c>
    </row>
    <row r="24" spans="1:6" x14ac:dyDescent="0.3">
      <c r="A24" s="32">
        <v>2.6</v>
      </c>
      <c r="B24" s="33" t="s">
        <v>139</v>
      </c>
      <c r="C24" s="91">
        <v>83192562</v>
      </c>
      <c r="D24" s="185">
        <v>1780764.1400000001</v>
      </c>
      <c r="E24" s="38">
        <f t="shared" si="0"/>
        <v>2.1405328760039873E-2</v>
      </c>
      <c r="F24" s="36">
        <f t="shared" si="2"/>
        <v>81411797.859999999</v>
      </c>
    </row>
    <row r="25" spans="1:6" ht="18.75" hidden="1" customHeight="1" x14ac:dyDescent="0.3">
      <c r="A25" s="32">
        <v>2.7</v>
      </c>
      <c r="B25" s="33" t="s">
        <v>140</v>
      </c>
      <c r="C25" s="39"/>
      <c r="D25" s="39"/>
      <c r="E25" s="38"/>
      <c r="F25" s="36">
        <f t="shared" si="1"/>
        <v>0</v>
      </c>
    </row>
    <row r="26" spans="1:6" ht="37.5" hidden="1" x14ac:dyDescent="0.3">
      <c r="A26" s="32">
        <v>2.8</v>
      </c>
      <c r="B26" s="33" t="s">
        <v>111</v>
      </c>
      <c r="C26" s="39">
        <v>0</v>
      </c>
      <c r="D26" s="39">
        <v>0</v>
      </c>
      <c r="E26" s="38" t="e">
        <f t="shared" si="0"/>
        <v>#DIV/0!</v>
      </c>
      <c r="F26" s="36">
        <f t="shared" si="1"/>
        <v>0</v>
      </c>
    </row>
    <row r="27" spans="1:6" hidden="1" x14ac:dyDescent="0.3">
      <c r="A27" s="32">
        <v>2.9</v>
      </c>
      <c r="B27" s="33" t="s">
        <v>46</v>
      </c>
      <c r="C27" s="39">
        <v>0</v>
      </c>
      <c r="D27" s="39">
        <v>0</v>
      </c>
      <c r="E27" s="38" t="e">
        <f t="shared" si="0"/>
        <v>#DIV/0!</v>
      </c>
      <c r="F27" s="36">
        <f t="shared" si="1"/>
        <v>0</v>
      </c>
    </row>
    <row r="28" spans="1:6" hidden="1" x14ac:dyDescent="0.3">
      <c r="A28" s="32">
        <v>2.1</v>
      </c>
      <c r="B28" s="33" t="s">
        <v>117</v>
      </c>
      <c r="C28" s="39">
        <v>0</v>
      </c>
      <c r="D28" s="39">
        <v>0</v>
      </c>
      <c r="E28" s="38" t="e">
        <f t="shared" si="0"/>
        <v>#DIV/0!</v>
      </c>
      <c r="F28" s="36">
        <f t="shared" si="1"/>
        <v>0</v>
      </c>
    </row>
    <row r="29" spans="1:6" x14ac:dyDescent="0.3">
      <c r="A29" s="34"/>
      <c r="B29" s="97" t="s">
        <v>141</v>
      </c>
      <c r="C29" s="92">
        <f>+C8-C18</f>
        <v>0</v>
      </c>
      <c r="D29" s="92">
        <f>+D8-D18</f>
        <v>47502093.150000006</v>
      </c>
      <c r="E29" s="92">
        <f>+E8-E18</f>
        <v>4.0619012519007874E-2</v>
      </c>
      <c r="F29" s="132">
        <f>+F8-F18</f>
        <v>-47502093.149999976</v>
      </c>
    </row>
    <row r="30" spans="1:6" x14ac:dyDescent="0.3">
      <c r="A30" s="34"/>
      <c r="B30" s="97"/>
      <c r="C30" s="35"/>
      <c r="D30" s="126"/>
      <c r="E30" s="35"/>
      <c r="F30" s="37"/>
    </row>
    <row r="31" spans="1:6" x14ac:dyDescent="0.3">
      <c r="A31" s="34"/>
      <c r="B31" s="97"/>
      <c r="C31" s="35"/>
      <c r="D31" s="126"/>
      <c r="E31" s="35"/>
      <c r="F31" s="37"/>
    </row>
    <row r="32" spans="1:6" x14ac:dyDescent="0.3">
      <c r="A32" s="34"/>
      <c r="B32" s="97"/>
      <c r="C32" s="35"/>
      <c r="D32" s="127"/>
      <c r="E32" s="35"/>
      <c r="F32" s="37"/>
    </row>
    <row r="33" spans="2:6" x14ac:dyDescent="0.3">
      <c r="D33" s="59"/>
    </row>
    <row r="34" spans="2:6" hidden="1" x14ac:dyDescent="0.3">
      <c r="B34" s="62" t="s">
        <v>152</v>
      </c>
      <c r="C34" s="96"/>
      <c r="D34" s="99"/>
      <c r="E34" s="48"/>
      <c r="F34" s="93"/>
    </row>
    <row r="35" spans="2:6" hidden="1" x14ac:dyDescent="0.3">
      <c r="B35" s="94" t="s">
        <v>153</v>
      </c>
      <c r="C35" s="95"/>
      <c r="D35" s="63"/>
      <c r="E35" s="95"/>
      <c r="F35" s="93"/>
    </row>
    <row r="36" spans="2:6" hidden="1" x14ac:dyDescent="0.3">
      <c r="B36" s="88"/>
      <c r="C36" s="88"/>
      <c r="D36" s="68"/>
      <c r="E36" s="88"/>
      <c r="F36" s="93"/>
    </row>
    <row r="37" spans="2:6" x14ac:dyDescent="0.3">
      <c r="B37" s="88"/>
      <c r="C37" s="88"/>
      <c r="D37" s="88"/>
      <c r="E37" s="88"/>
      <c r="F37" s="93"/>
    </row>
    <row r="38" spans="2:6" x14ac:dyDescent="0.3">
      <c r="B38" s="49"/>
      <c r="C38" s="88"/>
      <c r="D38" s="59"/>
      <c r="F38" s="60"/>
    </row>
    <row r="39" spans="2:6" x14ac:dyDescent="0.3">
      <c r="B39" s="15"/>
      <c r="C39" s="88"/>
      <c r="F39" s="61"/>
    </row>
    <row r="40" spans="2:6" x14ac:dyDescent="0.3">
      <c r="B40" s="88"/>
      <c r="C40" s="88"/>
      <c r="D40" s="88"/>
      <c r="E40" s="88"/>
      <c r="F40" s="93"/>
    </row>
    <row r="41" spans="2:6" x14ac:dyDescent="0.3">
      <c r="B41" s="94"/>
    </row>
  </sheetData>
  <mergeCells count="7">
    <mergeCell ref="A7:B7"/>
    <mergeCell ref="B1:F1"/>
    <mergeCell ref="A2:F2"/>
    <mergeCell ref="A3:F3"/>
    <mergeCell ref="A4:F4"/>
    <mergeCell ref="A5:F5"/>
    <mergeCell ref="A6:G6"/>
  </mergeCells>
  <printOptions horizontalCentered="1"/>
  <pageMargins left="0.43307086614173229" right="0.43307086614173229" top="0.35433070866141736" bottom="0.35433070866141736" header="0.31496062992125984" footer="0.31496062992125984"/>
  <pageSetup paperSize="122"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Estado de Situación Mesual</vt:lpstr>
      <vt:lpstr>Estado de Rend. Fianac. Mensual</vt:lpstr>
      <vt:lpstr>Flujo de Efectivo Mensual</vt:lpstr>
      <vt:lpstr>Cambio de Patrimonio</vt:lpstr>
      <vt:lpstr>Estados de Comparacion de los I</vt:lpstr>
      <vt:lpstr>'Estado de Rend. Fianac. Mensual'!Área_de_impresión</vt:lpstr>
      <vt:lpstr>'Estado de Situación Mesual'!Área_de_impresión</vt:lpstr>
      <vt:lpstr>'Estados de Comparacion de los I'!Área_de_impresión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Soto</dc:creator>
  <cp:lastModifiedBy>Persio Ventura</cp:lastModifiedBy>
  <cp:lastPrinted>2026-02-09T18:42:30Z</cp:lastPrinted>
  <dcterms:created xsi:type="dcterms:W3CDTF">2018-07-13T15:52:30Z</dcterms:created>
  <dcterms:modified xsi:type="dcterms:W3CDTF">2026-02-09T18:44:08Z</dcterms:modified>
</cp:coreProperties>
</file>