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1 - Noviembre\Excell\"/>
    </mc:Choice>
  </mc:AlternateContent>
  <bookViews>
    <workbookView xWindow="0" yWindow="0" windowWidth="20460" windowHeight="7680" activeTab="1"/>
  </bookViews>
  <sheets>
    <sheet name="Balance General" sheetId="1" r:id="rId1"/>
    <sheet name="Estado Flujo de Efectivo" sheetId="3" r:id="rId2"/>
    <sheet name="Estado de Rendimiento" sheetId="2" r:id="rId3"/>
  </sheets>
  <externalReferences>
    <externalReference r:id="rId4"/>
    <externalReference r:id="rId5"/>
  </externalReferences>
  <definedNames>
    <definedName name="_xlnm.Print_Area" localSheetId="0">'Balance General'!$A$1:$D$77</definedName>
    <definedName name="_xlnm.Print_Area" localSheetId="2">'Estado de Rendimiento'!$A$1:$C$54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3" l="1"/>
  <c r="B58" i="3"/>
  <c r="D46" i="3"/>
  <c r="D37" i="3"/>
  <c r="B37" i="3" s="1"/>
  <c r="B44" i="3" s="1"/>
  <c r="D27" i="3"/>
  <c r="B27" i="3" s="1"/>
  <c r="B26" i="3"/>
  <c r="B25" i="3"/>
  <c r="D24" i="3"/>
  <c r="B24" i="3" s="1"/>
  <c r="B23" i="3"/>
  <c r="D22" i="3"/>
  <c r="B22" i="3" s="1"/>
  <c r="D21" i="3"/>
  <c r="D45" i="3" s="1"/>
  <c r="D58" i="3" s="1"/>
  <c r="D19" i="3"/>
  <c r="B19" i="3" s="1"/>
  <c r="D15" i="3"/>
  <c r="B15" i="3" s="1"/>
  <c r="D14" i="3"/>
  <c r="B14" i="3"/>
  <c r="E11" i="3"/>
  <c r="C34" i="2"/>
  <c r="C35" i="2" s="1"/>
  <c r="B29" i="2"/>
  <c r="C28" i="2"/>
  <c r="B28" i="2"/>
  <c r="C26" i="2"/>
  <c r="B26" i="2"/>
  <c r="C25" i="2"/>
  <c r="B25" i="2"/>
  <c r="C23" i="2"/>
  <c r="B23" i="2"/>
  <c r="B30" i="2" s="1"/>
  <c r="B19" i="2"/>
  <c r="D18" i="2"/>
  <c r="D19" i="2" s="1"/>
  <c r="C18" i="2"/>
  <c r="B18" i="2"/>
  <c r="D17" i="2"/>
  <c r="C17" i="2"/>
  <c r="B17" i="2"/>
  <c r="D10" i="3" l="1"/>
  <c r="B21" i="3"/>
  <c r="B28" i="3" s="1"/>
  <c r="B60" i="3" s="1"/>
  <c r="B62" i="3" s="1"/>
  <c r="E28" i="3"/>
  <c r="B20" i="2"/>
  <c r="B36" i="2"/>
  <c r="C36" i="2" s="1"/>
  <c r="K1048574" i="1" l="1"/>
  <c r="J1048574" i="1"/>
  <c r="I1048574" i="1"/>
  <c r="C62" i="1"/>
  <c r="C61" i="1"/>
  <c r="C59" i="1"/>
  <c r="C54" i="1"/>
  <c r="C37" i="1"/>
  <c r="C45" i="1" s="1"/>
  <c r="C28" i="1"/>
  <c r="C31" i="1" s="1"/>
  <c r="C19" i="1"/>
  <c r="C18" i="1"/>
  <c r="C17" i="1"/>
  <c r="C14" i="1"/>
  <c r="C64" i="1" l="1"/>
  <c r="C21" i="1"/>
  <c r="C33" i="1" s="1"/>
  <c r="C56" i="1"/>
  <c r="C65" i="1" s="1"/>
</calcChain>
</file>

<file path=xl/sharedStrings.xml><?xml version="1.0" encoding="utf-8"?>
<sst xmlns="http://schemas.openxmlformats.org/spreadsheetml/2006/main" count="141" uniqueCount="130">
  <si>
    <t>SERVICIO NACIONAL DE SALUD</t>
  </si>
  <si>
    <t>HOSPITAL UNIIVERSITARIO DOCENTE  TRAUMATOLOGICO DR. NEY ARIAS LORA</t>
  </si>
  <si>
    <t xml:space="preserve"> Balance General</t>
  </si>
  <si>
    <t xml:space="preserve"> Al _30__de_  NOVIEMBRE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</si>
  <si>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</si>
  <si>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</si>
  <si>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</si>
  <si>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</si>
  <si>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</si>
  <si>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</si>
  <si>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</si>
  <si>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</si>
  <si>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</si>
  <si>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</si>
  <si>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</si>
  <si>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</si>
  <si>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</si>
  <si>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</si>
  <si>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</si>
  <si>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</si>
  <si>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</si>
  <si>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</si>
  <si>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</si>
  <si>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</si>
  <si>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</si>
  <si>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</si>
  <si>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</si>
  <si>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</si>
  <si>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</si>
  <si>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</si>
  <si>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</si>
  <si>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</si>
  <si>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</si>
  <si>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</si>
  <si>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</si>
  <si>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</si>
  <si>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</si>
  <si>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</si>
  <si>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</si>
  <si>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</si>
  <si>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</si>
  <si>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</si>
  <si>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</si>
  <si>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</si>
  <si>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</si>
  <si>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</si>
  <si>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</si>
  <si>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</si>
  <si>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</si>
  <si>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</si>
  <si>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</si>
  <si>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</si>
  <si>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</si>
  <si>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</si>
  <si>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</si>
  <si>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Estado de Rendimiento Financiero</t>
  </si>
  <si>
    <t xml:space="preserve"> Al _30__de_  NOVIEMBRE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</si>
  <si>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</si>
  <si>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</si>
  <si>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</si>
  <si>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</si>
  <si>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</si>
  <si>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</si>
  <si>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</si>
  <si>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</si>
  <si>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</si>
  <si>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</si>
  <si>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</si>
  <si>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</si>
  <si>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</si>
  <si>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</si>
  <si>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</si>
  <si>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</si>
  <si>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</si>
  <si>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</si>
  <si>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</si>
  <si>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</si>
  <si>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  TRAUMATOLOGICO DR. NEY ARIAS LORA</t>
  </si>
  <si>
    <t>Hospital Universitario Docente Traumatologico Dr. Ney Arias Lora</t>
  </si>
  <si>
    <t>Estado de Flujo de Efectivo</t>
  </si>
  <si>
    <t>Del Ejercicio Terminado  al 30 de  NOVIEMBRE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</si>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</sst>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3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 indent="1"/>
    </xf>
    <xf numFmtId="43" fontId="11" fillId="0" borderId="0" xfId="0" applyNumberFormat="1" applyFont="1"/>
    <xf numFmtId="43" fontId="10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9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0" xfId="0" applyFont="1"/>
    <xf numFmtId="43" fontId="9" fillId="0" borderId="3" xfId="0" applyNumberFormat="1" applyFont="1" applyBorder="1" applyAlignment="1">
      <alignment horizontal="center" vertical="center" wrapText="1"/>
    </xf>
    <xf numFmtId="43" fontId="14" fillId="0" borderId="0" xfId="0" applyNumberFormat="1" applyFont="1"/>
    <xf numFmtId="43" fontId="9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15" fillId="0" borderId="0" xfId="0" applyFont="1"/>
    <xf numFmtId="4" fontId="9" fillId="0" borderId="0" xfId="0" applyNumberFormat="1" applyFont="1" applyAlignment="1">
      <alignment horizontal="right" vertical="center" wrapText="1"/>
    </xf>
    <xf numFmtId="43" fontId="15" fillId="0" borderId="0" xfId="1" applyFont="1"/>
    <xf numFmtId="164" fontId="9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4" fillId="0" borderId="0" xfId="1" applyFont="1"/>
    <xf numFmtId="43" fontId="14" fillId="0" borderId="0" xfId="1" applyFont="1" applyAlignment="1">
      <alignment horizontal="right"/>
    </xf>
    <xf numFmtId="0" fontId="1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43" fontId="17" fillId="0" borderId="0" xfId="1" applyFont="1" applyFill="1" applyAlignment="1">
      <alignment vertical="center"/>
    </xf>
    <xf numFmtId="43" fontId="1" fillId="0" borderId="0" xfId="1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8" fillId="0" borderId="0" xfId="1" applyFont="1" applyFill="1" applyAlignment="1">
      <alignment vertical="center"/>
    </xf>
    <xf numFmtId="43" fontId="14" fillId="0" borderId="0" xfId="1" applyFont="1" applyFill="1"/>
    <xf numFmtId="43" fontId="3" fillId="0" borderId="0" xfId="1" applyFont="1" applyFill="1"/>
    <xf numFmtId="0" fontId="20" fillId="0" borderId="0" xfId="0" applyFont="1" applyAlignment="1">
      <alignment horizontal="center" vertical="center"/>
    </xf>
    <xf numFmtId="43" fontId="21" fillId="0" borderId="0" xfId="1" applyFont="1" applyFill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20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Border="1"/>
    <xf numFmtId="43" fontId="11" fillId="0" borderId="0" xfId="1" applyFont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43" fontId="2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20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43" fontId="23" fillId="0" borderId="0" xfId="1" applyFont="1" applyFill="1"/>
    <xf numFmtId="0" fontId="8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5" fillId="0" borderId="0" xfId="0" applyFont="1" applyBorder="1" applyAlignment="1">
      <alignment horizontal="center"/>
    </xf>
    <xf numFmtId="43" fontId="21" fillId="0" borderId="0" xfId="1" applyFont="1"/>
    <xf numFmtId="0" fontId="20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3" fontId="13" fillId="0" borderId="0" xfId="1" applyFont="1" applyAlignment="1">
      <alignment horizontal="center"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43" fontId="20" fillId="0" borderId="3" xfId="1" applyFont="1" applyBorder="1" applyAlignment="1">
      <alignment horizontal="center" vertical="center" wrapText="1"/>
    </xf>
    <xf numFmtId="43" fontId="2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43" fontId="14" fillId="0" borderId="0" xfId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21" fillId="0" borderId="0" xfId="1" applyFont="1" applyAlignment="1">
      <alignment horizontal="center"/>
    </xf>
    <xf numFmtId="43" fontId="14" fillId="0" borderId="0" xfId="1" applyFont="1" applyAlignment="1">
      <alignment horizontal="center"/>
    </xf>
    <xf numFmtId="43" fontId="13" fillId="0" borderId="1" xfId="1" applyFont="1" applyBorder="1" applyAlignment="1">
      <alignment horizontal="center" vertical="center" wrapText="1"/>
    </xf>
    <xf numFmtId="43" fontId="13" fillId="0" borderId="0" xfId="0" applyNumberFormat="1" applyFont="1" applyBorder="1" applyAlignment="1">
      <alignment horizontal="center" vertical="center" wrapText="1"/>
    </xf>
    <xf numFmtId="43" fontId="20" fillId="0" borderId="1" xfId="1" applyFont="1" applyBorder="1" applyAlignment="1">
      <alignment horizontal="center" vertical="center" wrapText="1"/>
    </xf>
    <xf numFmtId="43" fontId="20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43" fontId="24" fillId="0" borderId="0" xfId="1" applyFont="1" applyBorder="1" applyAlignment="1">
      <alignment horizontal="right" vertical="center" wrapText="1"/>
    </xf>
    <xf numFmtId="0" fontId="21" fillId="0" borderId="0" xfId="0" applyFont="1"/>
    <xf numFmtId="4" fontId="16" fillId="0" borderId="0" xfId="0" applyNumberFormat="1" applyFont="1"/>
    <xf numFmtId="43" fontId="25" fillId="0" borderId="0" xfId="1" applyFont="1"/>
    <xf numFmtId="4" fontId="17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3</xdr:row>
      <xdr:rowOff>0</xdr:rowOff>
    </xdr:from>
    <xdr:to>
      <xdr:col>2</xdr:col>
      <xdr:colOff>830036</xdr:colOff>
      <xdr:row>5</xdr:row>
      <xdr:rowOff>57151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1435100</xdr:colOff>
      <xdr:row>67</xdr:row>
      <xdr:rowOff>117476</xdr:rowOff>
    </xdr:from>
    <xdr:to>
      <xdr:col>3</xdr:col>
      <xdr:colOff>1076325</xdr:colOff>
      <xdr:row>73</xdr:row>
      <xdr:rowOff>152400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4675" y="9909176"/>
          <a:ext cx="1374775" cy="12350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3</xdr:row>
      <xdr:rowOff>0</xdr:rowOff>
    </xdr:from>
    <xdr:to>
      <xdr:col>2</xdr:col>
      <xdr:colOff>830036</xdr:colOff>
      <xdr:row>5</xdr:row>
      <xdr:rowOff>57151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0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133351</xdr:rowOff>
    </xdr:from>
    <xdr:to>
      <xdr:col>0</xdr:col>
      <xdr:colOff>2000250</xdr:colOff>
      <xdr:row>3</xdr:row>
      <xdr:rowOff>38101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1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981075</xdr:colOff>
      <xdr:row>67</xdr:row>
      <xdr:rowOff>47625</xdr:rowOff>
    </xdr:from>
    <xdr:to>
      <xdr:col>2</xdr:col>
      <xdr:colOff>984250</xdr:colOff>
      <xdr:row>73</xdr:row>
      <xdr:rowOff>82549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7048500"/>
          <a:ext cx="1431925" cy="12350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47625</xdr:colOff>
      <xdr:row>0</xdr:row>
      <xdr:rowOff>190500</xdr:rowOff>
    </xdr:from>
    <xdr:to>
      <xdr:col>0</xdr:col>
      <xdr:colOff>2000250</xdr:colOff>
      <xdr:row>3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0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1590675</xdr:colOff>
      <xdr:row>44</xdr:row>
      <xdr:rowOff>76200</xdr:rowOff>
    </xdr:from>
    <xdr:to>
      <xdr:col>2</xdr:col>
      <xdr:colOff>1136650</xdr:colOff>
      <xdr:row>50</xdr:row>
      <xdr:rowOff>111124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8886825"/>
          <a:ext cx="1431925" cy="12350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142875</xdr:colOff>
      <xdr:row>0</xdr:row>
      <xdr:rowOff>152400</xdr:rowOff>
    </xdr:from>
    <xdr:to>
      <xdr:col>0</xdr:col>
      <xdr:colOff>2095500</xdr:colOff>
      <xdr:row>3</xdr:row>
      <xdr:rowOff>57150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52400"/>
          <a:ext cx="195262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Noviembre%202024\Estados%20Financieros%20%20Nov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-4507956.0363168865</v>
          </cell>
        </row>
      </sheetData>
      <sheetData sheetId="2" refreshError="1">
        <row r="59">
          <cell r="B59">
            <v>-11837033.869999992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91739051.930000007</v>
          </cell>
        </row>
        <row r="26">
          <cell r="R26">
            <v>103576085.8</v>
          </cell>
        </row>
      </sheetData>
      <sheetData sheetId="12" refreshError="1">
        <row r="19">
          <cell r="D19">
            <v>152116582.79999998</v>
          </cell>
        </row>
      </sheetData>
      <sheetData sheetId="13" refreshError="1">
        <row r="22">
          <cell r="C22">
            <v>157459204.87014115</v>
          </cell>
        </row>
      </sheetData>
      <sheetData sheetId="14" refreshError="1">
        <row r="20">
          <cell r="K20">
            <v>409415.93499999994</v>
          </cell>
          <cell r="L20">
            <v>152897.60083333333</v>
          </cell>
        </row>
      </sheetData>
      <sheetData sheetId="15" refreshError="1">
        <row r="21">
          <cell r="D21">
            <v>101452841.26000001</v>
          </cell>
        </row>
        <row r="23">
          <cell r="D23">
            <v>1248808.8854835513</v>
          </cell>
        </row>
        <row r="24">
          <cell r="D24">
            <v>385037869.8992641</v>
          </cell>
        </row>
      </sheetData>
      <sheetData sheetId="16" refreshError="1"/>
      <sheetData sheetId="17" refreshError="1">
        <row r="6">
          <cell r="Q6">
            <v>84329242.199999988</v>
          </cell>
        </row>
        <row r="7">
          <cell r="Q7">
            <v>9949809.6899999995</v>
          </cell>
        </row>
        <row r="8">
          <cell r="Q8">
            <v>37048270.93</v>
          </cell>
        </row>
        <row r="9">
          <cell r="Q9">
            <v>8730784.3200000003</v>
          </cell>
        </row>
        <row r="10">
          <cell r="Q10">
            <v>140058107.13999999</v>
          </cell>
        </row>
        <row r="14">
          <cell r="G14">
            <v>77997771.069999993</v>
          </cell>
          <cell r="J14">
            <v>8238.5</v>
          </cell>
        </row>
        <row r="15">
          <cell r="G15">
            <v>50215063.700000003</v>
          </cell>
        </row>
        <row r="17">
          <cell r="J17">
            <v>128221073.27</v>
          </cell>
        </row>
        <row r="78">
          <cell r="J78">
            <v>5740405.1699999999</v>
          </cell>
        </row>
        <row r="87">
          <cell r="J87">
            <v>9949809.6899999995</v>
          </cell>
        </row>
        <row r="183">
          <cell r="J183">
            <v>325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L1048574"/>
  <sheetViews>
    <sheetView topLeftCell="A57" workbookViewId="0">
      <selection activeCell="F74" sqref="F74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4" spans="1:12" x14ac:dyDescent="0.25">
      <c r="A4" s="1"/>
      <c r="B4" s="2"/>
      <c r="C4" s="1"/>
      <c r="D4" s="3"/>
    </row>
    <row r="5" spans="1:12" ht="19.5" x14ac:dyDescent="0.25">
      <c r="A5" s="1"/>
      <c r="B5" s="6" t="s">
        <v>0</v>
      </c>
      <c r="C5" s="7"/>
      <c r="D5" s="3"/>
    </row>
    <row r="6" spans="1:12" ht="19.5" x14ac:dyDescent="0.25">
      <c r="A6" s="1"/>
      <c r="B6" s="8" t="s">
        <v>1</v>
      </c>
      <c r="C6" s="9"/>
      <c r="D6" s="3"/>
    </row>
    <row r="7" spans="1:12" ht="18" x14ac:dyDescent="0.25">
      <c r="A7" s="1"/>
      <c r="B7" s="10" t="s">
        <v>2</v>
      </c>
      <c r="C7" s="11"/>
      <c r="D7" s="3"/>
    </row>
    <row r="8" spans="1:12" ht="18" x14ac:dyDescent="0.25">
      <c r="A8" s="1"/>
      <c r="B8" s="10" t="s">
        <v>3</v>
      </c>
      <c r="C8" s="11"/>
      <c r="D8" s="3"/>
      <c r="L8" s="12"/>
    </row>
    <row r="9" spans="1:12" x14ac:dyDescent="0.25">
      <c r="A9" s="1"/>
      <c r="B9" s="13" t="s">
        <v>4</v>
      </c>
      <c r="C9" s="2"/>
      <c r="D9" s="3"/>
    </row>
    <row r="10" spans="1:12" x14ac:dyDescent="0.25">
      <c r="A10" s="1"/>
      <c r="B10" s="2"/>
      <c r="C10" s="14"/>
      <c r="D10" s="3"/>
    </row>
    <row r="11" spans="1:12" x14ac:dyDescent="0.25">
      <c r="A11" s="45"/>
      <c r="B11" s="45"/>
    </row>
    <row r="12" spans="1:12" x14ac:dyDescent="0.25">
      <c r="A12" s="15" t="s">
        <v>5</v>
      </c>
      <c r="B12" s="16"/>
    </row>
    <row r="13" spans="1:12" x14ac:dyDescent="0.25">
      <c r="A13" s="15" t="s">
        <v>6</v>
      </c>
      <c r="B13" s="16"/>
    </row>
    <row r="14" spans="1:12" x14ac:dyDescent="0.25">
      <c r="A14" s="17" t="s">
        <v>7</v>
      </c>
      <c r="C14" s="18">
        <f>+'[1]Efectivo y Equivalente a efecti'!C25</f>
        <v>91739051.930000007</v>
      </c>
    </row>
    <row r="15" spans="1:12" ht="15.75" hidden="1" customHeight="1" x14ac:dyDescent="0.25">
      <c r="A15" s="17" t="s">
        <v>8</v>
      </c>
      <c r="C15" s="19">
        <v>0</v>
      </c>
    </row>
    <row r="16" spans="1:12" ht="31.5" hidden="1" x14ac:dyDescent="0.25">
      <c r="A16" s="17" t="s">
        <v>9</v>
      </c>
      <c r="C16" s="19">
        <v>0</v>
      </c>
    </row>
    <row r="17" spans="1:4" x14ac:dyDescent="0.25">
      <c r="A17" s="17" t="s">
        <v>10</v>
      </c>
      <c r="C17" s="18">
        <f>+'[1]Cuentas Por Cobrar'!D19</f>
        <v>152116582.79999998</v>
      </c>
    </row>
    <row r="18" spans="1:4" x14ac:dyDescent="0.25">
      <c r="A18" s="17" t="s">
        <v>11</v>
      </c>
      <c r="C18" s="18">
        <f>+[1]Inventario!C22</f>
        <v>157459204.87014115</v>
      </c>
    </row>
    <row r="19" spans="1:4" x14ac:dyDescent="0.25">
      <c r="A19" s="17" t="s">
        <v>12</v>
      </c>
      <c r="C19" s="20">
        <f>'[1]Pagos Anticipados '!K20</f>
        <v>409415.93499999994</v>
      </c>
    </row>
    <row r="20" spans="1:4" x14ac:dyDescent="0.25">
      <c r="A20" s="17" t="s">
        <v>13</v>
      </c>
      <c r="C20" s="21">
        <v>0</v>
      </c>
    </row>
    <row r="21" spans="1:4" x14ac:dyDescent="0.25">
      <c r="A21" s="15" t="s">
        <v>14</v>
      </c>
      <c r="C21" s="22">
        <f>SUM(C14:C20)</f>
        <v>401724255.53514117</v>
      </c>
    </row>
    <row r="22" spans="1:4" x14ac:dyDescent="0.25">
      <c r="A22" s="15"/>
      <c r="C22" s="23"/>
    </row>
    <row r="23" spans="1:4" x14ac:dyDescent="0.25">
      <c r="A23" s="15" t="s">
        <v>15</v>
      </c>
      <c r="C23" s="24"/>
    </row>
    <row r="24" spans="1:4" hidden="1" x14ac:dyDescent="0.25">
      <c r="A24" s="17" t="s">
        <v>16</v>
      </c>
      <c r="C24" s="25">
        <v>0</v>
      </c>
    </row>
    <row r="25" spans="1:4" hidden="1" x14ac:dyDescent="0.25">
      <c r="A25" s="17" t="s">
        <v>17</v>
      </c>
      <c r="C25" s="25">
        <v>0</v>
      </c>
    </row>
    <row r="26" spans="1:4" hidden="1" x14ac:dyDescent="0.25">
      <c r="A26" s="17" t="s">
        <v>18</v>
      </c>
      <c r="C26" s="25">
        <v>0</v>
      </c>
    </row>
    <row r="27" spans="1:4" hidden="1" x14ac:dyDescent="0.25">
      <c r="A27" s="17" t="s">
        <v>19</v>
      </c>
      <c r="C27" s="25">
        <v>0</v>
      </c>
    </row>
    <row r="28" spans="1:4" x14ac:dyDescent="0.25">
      <c r="A28" s="17" t="s">
        <v>20</v>
      </c>
      <c r="C28" s="19">
        <f>+'[1]Activo Fijo'!D21</f>
        <v>101452841.26000001</v>
      </c>
      <c r="D28" s="12"/>
    </row>
    <row r="29" spans="1:4" x14ac:dyDescent="0.25">
      <c r="A29" s="17" t="s">
        <v>21</v>
      </c>
      <c r="C29" s="20"/>
    </row>
    <row r="30" spans="1:4" hidden="1" x14ac:dyDescent="0.25">
      <c r="A30" s="17" t="s">
        <v>22</v>
      </c>
      <c r="C30" s="26">
        <v>0</v>
      </c>
    </row>
    <row r="31" spans="1:4" x14ac:dyDescent="0.25">
      <c r="A31" s="15" t="s">
        <v>23</v>
      </c>
      <c r="C31" s="22">
        <f>+C28</f>
        <v>101452841.26000001</v>
      </c>
    </row>
    <row r="32" spans="1:4" x14ac:dyDescent="0.25">
      <c r="A32" s="15"/>
      <c r="C32" s="23"/>
    </row>
    <row r="33" spans="1:3" ht="16.5" thickBot="1" x14ac:dyDescent="0.3">
      <c r="A33" s="15" t="s">
        <v>24</v>
      </c>
      <c r="C33" s="27">
        <f>+C21+C31</f>
        <v>503177096.79514116</v>
      </c>
    </row>
    <row r="34" spans="1:3" ht="16.5" thickTop="1" x14ac:dyDescent="0.25">
      <c r="A34" s="46" t="s">
        <v>25</v>
      </c>
      <c r="C34" s="16"/>
    </row>
    <row r="35" spans="1:3" x14ac:dyDescent="0.25">
      <c r="A35" s="46"/>
      <c r="C35" s="28"/>
    </row>
    <row r="36" spans="1:3" hidden="1" x14ac:dyDescent="0.25">
      <c r="A36" s="17" t="s">
        <v>26</v>
      </c>
      <c r="C36" s="25">
        <v>0</v>
      </c>
    </row>
    <row r="37" spans="1:3" hidden="1" x14ac:dyDescent="0.25">
      <c r="A37" s="17" t="s">
        <v>27</v>
      </c>
      <c r="C37" s="19">
        <f>+'[2]Cuentas Por Pagar'!C15</f>
        <v>0</v>
      </c>
    </row>
    <row r="38" spans="1:3" hidden="1" x14ac:dyDescent="0.25">
      <c r="A38" s="17" t="s">
        <v>28</v>
      </c>
      <c r="C38" s="19">
        <v>0</v>
      </c>
    </row>
    <row r="39" spans="1:3" ht="31.5" hidden="1" x14ac:dyDescent="0.25">
      <c r="A39" s="17" t="s">
        <v>29</v>
      </c>
      <c r="C39" s="19">
        <v>0</v>
      </c>
    </row>
    <row r="40" spans="1:3" ht="31.5" hidden="1" x14ac:dyDescent="0.25">
      <c r="A40" s="17" t="s">
        <v>30</v>
      </c>
      <c r="C40" s="19">
        <v>0</v>
      </c>
    </row>
    <row r="41" spans="1:3" x14ac:dyDescent="0.25">
      <c r="A41" s="17" t="s">
        <v>31</v>
      </c>
      <c r="C41" s="29">
        <v>18246370.370000001</v>
      </c>
    </row>
    <row r="42" spans="1:3" ht="31.5" hidden="1" x14ac:dyDescent="0.25">
      <c r="A42" s="17" t="s">
        <v>32</v>
      </c>
      <c r="C42" s="19">
        <v>0</v>
      </c>
    </row>
    <row r="43" spans="1:3" hidden="1" x14ac:dyDescent="0.25">
      <c r="A43" s="17" t="s">
        <v>33</v>
      </c>
      <c r="C43" s="19">
        <v>0</v>
      </c>
    </row>
    <row r="44" spans="1:3" hidden="1" x14ac:dyDescent="0.25">
      <c r="A44" s="17" t="s">
        <v>34</v>
      </c>
      <c r="C44" s="21">
        <v>0</v>
      </c>
    </row>
    <row r="45" spans="1:3" x14ac:dyDescent="0.25">
      <c r="A45" s="15" t="s">
        <v>35</v>
      </c>
      <c r="C45" s="22">
        <f>SUM(C36:C44)</f>
        <v>18246370.370000001</v>
      </c>
    </row>
    <row r="46" spans="1:3" x14ac:dyDescent="0.25">
      <c r="A46" s="15"/>
      <c r="C46" s="23"/>
    </row>
    <row r="47" spans="1:3" x14ac:dyDescent="0.25">
      <c r="A47" s="15" t="s">
        <v>36</v>
      </c>
      <c r="C47" s="16"/>
    </row>
    <row r="48" spans="1:3" x14ac:dyDescent="0.25">
      <c r="A48" s="17" t="s">
        <v>37</v>
      </c>
      <c r="C48" s="20">
        <v>5327210.5199999996</v>
      </c>
    </row>
    <row r="49" spans="1:11" hidden="1" x14ac:dyDescent="0.25">
      <c r="A49" s="17" t="s">
        <v>38</v>
      </c>
      <c r="C49" s="25">
        <v>0</v>
      </c>
    </row>
    <row r="50" spans="1:11" hidden="1" x14ac:dyDescent="0.25">
      <c r="A50" s="17" t="s">
        <v>39</v>
      </c>
      <c r="C50" s="25">
        <v>0</v>
      </c>
    </row>
    <row r="51" spans="1:11" hidden="1" x14ac:dyDescent="0.25">
      <c r="A51" s="17" t="s">
        <v>40</v>
      </c>
      <c r="C51" s="20"/>
    </row>
    <row r="52" spans="1:11" ht="31.5" hidden="1" x14ac:dyDescent="0.25">
      <c r="A52" s="17" t="s">
        <v>41</v>
      </c>
      <c r="C52" s="25">
        <v>0</v>
      </c>
    </row>
    <row r="53" spans="1:11" hidden="1" x14ac:dyDescent="0.25">
      <c r="A53" s="17" t="s">
        <v>42</v>
      </c>
      <c r="C53" s="26">
        <v>0</v>
      </c>
    </row>
    <row r="54" spans="1:11" x14ac:dyDescent="0.25">
      <c r="A54" s="15" t="s">
        <v>43</v>
      </c>
      <c r="C54" s="30">
        <f>SUM(C48:C53)</f>
        <v>5327210.5199999996</v>
      </c>
    </row>
    <row r="55" spans="1:11" x14ac:dyDescent="0.25">
      <c r="A55" s="15"/>
      <c r="C55" s="23"/>
      <c r="D55" s="31"/>
    </row>
    <row r="56" spans="1:11" x14ac:dyDescent="0.25">
      <c r="A56" s="15" t="s">
        <v>44</v>
      </c>
      <c r="C56" s="32">
        <f>+C45+C54</f>
        <v>23573580.890000001</v>
      </c>
      <c r="D56" s="31"/>
    </row>
    <row r="57" spans="1:11" x14ac:dyDescent="0.25">
      <c r="A57" s="15"/>
      <c r="C57" s="23"/>
      <c r="D57" s="31"/>
    </row>
    <row r="58" spans="1:11" x14ac:dyDescent="0.25">
      <c r="A58" s="15" t="s">
        <v>45</v>
      </c>
      <c r="C58" s="16"/>
      <c r="D58" s="31"/>
    </row>
    <row r="59" spans="1:11" x14ac:dyDescent="0.25">
      <c r="A59" s="17" t="s">
        <v>46</v>
      </c>
      <c r="C59" s="19">
        <f>+'[2]Cambio de Patrimonio'!B17</f>
        <v>412502736.45999998</v>
      </c>
      <c r="D59" s="31"/>
    </row>
    <row r="60" spans="1:11" x14ac:dyDescent="0.25">
      <c r="A60" s="17" t="s">
        <v>47</v>
      </c>
      <c r="C60" s="25">
        <v>0</v>
      </c>
      <c r="D60" s="33"/>
    </row>
    <row r="61" spans="1:11" x14ac:dyDescent="0.25">
      <c r="A61" s="17" t="s">
        <v>48</v>
      </c>
      <c r="C61" s="34">
        <f>+'[1]Estado de Rend. Fianac. Mensual'!B35</f>
        <v>-4507956.0363168865</v>
      </c>
      <c r="D61" s="31"/>
    </row>
    <row r="62" spans="1:11" x14ac:dyDescent="0.25">
      <c r="A62" s="17" t="s">
        <v>49</v>
      </c>
      <c r="C62" s="19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+7507105.94-1659240.58-543354.16-296715587.11+44339000.49-5024025.5-5930661.8+24172291.34</f>
        <v>71608735.484999925</v>
      </c>
      <c r="D62" s="31"/>
    </row>
    <row r="63" spans="1:11" x14ac:dyDescent="0.25">
      <c r="A63" s="17" t="s">
        <v>50</v>
      </c>
      <c r="C63" s="26">
        <v>0</v>
      </c>
      <c r="D63" s="31"/>
    </row>
    <row r="64" spans="1:11" s="36" customFormat="1" x14ac:dyDescent="0.25">
      <c r="A64" s="35" t="s">
        <v>51</v>
      </c>
      <c r="C64" s="37">
        <f>SUM(C59:C63)</f>
        <v>479603515.90868306</v>
      </c>
      <c r="D64" s="33"/>
      <c r="E64" s="4"/>
      <c r="F64" s="4"/>
      <c r="G64" s="4"/>
      <c r="H64" s="4"/>
      <c r="I64" s="4"/>
      <c r="J64" s="38"/>
      <c r="K64" s="38"/>
    </row>
    <row r="65" spans="1:4" ht="32.25" thickBot="1" x14ac:dyDescent="0.3">
      <c r="A65" s="15" t="s">
        <v>52</v>
      </c>
      <c r="C65" s="39">
        <f>SUM(C56+C64)</f>
        <v>503177096.79868305</v>
      </c>
      <c r="D65" s="33"/>
    </row>
    <row r="66" spans="1:4" ht="16.5" thickTop="1" x14ac:dyDescent="0.25">
      <c r="B66" s="40"/>
      <c r="C66" s="41"/>
      <c r="D66" s="31"/>
    </row>
    <row r="67" spans="1:4" x14ac:dyDescent="0.25">
      <c r="B67" s="4"/>
      <c r="C67" s="42"/>
      <c r="D67" s="31"/>
    </row>
    <row r="68" spans="1:4" x14ac:dyDescent="0.25">
      <c r="B68" s="4"/>
      <c r="C68" s="41"/>
      <c r="D68" s="31"/>
    </row>
    <row r="69" spans="1:4" x14ac:dyDescent="0.25">
      <c r="A69"/>
      <c r="B69" s="12"/>
      <c r="C69" s="41"/>
    </row>
    <row r="70" spans="1:4" x14ac:dyDescent="0.25">
      <c r="C70" s="41"/>
    </row>
    <row r="71" spans="1:4" x14ac:dyDescent="0.25">
      <c r="B71"/>
      <c r="C71" s="41"/>
    </row>
    <row r="72" spans="1:4" x14ac:dyDescent="0.25">
      <c r="A72" s="84" t="s">
        <v>53</v>
      </c>
      <c r="C72" s="41"/>
    </row>
    <row r="73" spans="1:4" x14ac:dyDescent="0.25">
      <c r="A73" s="44" t="s">
        <v>54</v>
      </c>
      <c r="C73" s="41"/>
    </row>
    <row r="74" spans="1:4" x14ac:dyDescent="0.25">
      <c r="C74" s="41"/>
    </row>
    <row r="75" spans="1:4" x14ac:dyDescent="0.25">
      <c r="C75" s="41"/>
    </row>
    <row r="76" spans="1:4" x14ac:dyDescent="0.25">
      <c r="C76" s="41"/>
    </row>
    <row r="77" spans="1:4" x14ac:dyDescent="0.25">
      <c r="C77" s="41"/>
    </row>
    <row r="78" spans="1:4" x14ac:dyDescent="0.25">
      <c r="C78" s="41"/>
    </row>
    <row r="79" spans="1:4" x14ac:dyDescent="0.25">
      <c r="C79" s="41"/>
    </row>
    <row r="80" spans="1:4" x14ac:dyDescent="0.25">
      <c r="C80" s="41"/>
    </row>
    <row r="1048574" spans="9:11" x14ac:dyDescent="0.25">
      <c r="I1048574" s="4">
        <f>SUM(G1048574:H1048576)</f>
        <v>0</v>
      </c>
      <c r="J1048574" s="4">
        <f>SUM(J14)</f>
        <v>0</v>
      </c>
      <c r="K1048574" s="4">
        <f>SUM(K12:K1048573)</f>
        <v>0</v>
      </c>
    </row>
  </sheetData>
  <mergeCells count="2">
    <mergeCell ref="A11:B11"/>
    <mergeCell ref="A34:A35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72"/>
  <sheetViews>
    <sheetView tabSelected="1" workbookViewId="0">
      <selection activeCell="A9" sqref="A9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1" customWidth="1"/>
    <col min="4" max="5" width="18.85546875" style="41" customWidth="1"/>
    <col min="6" max="6" width="18.5703125" style="41" customWidth="1"/>
    <col min="7" max="7" width="17.42578125" style="41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3" spans="1:9" x14ac:dyDescent="0.25">
      <c r="D3" s="85"/>
      <c r="E3" s="85"/>
      <c r="F3" s="85"/>
    </row>
    <row r="4" spans="1:9" x14ac:dyDescent="0.25">
      <c r="D4" s="85"/>
      <c r="E4" s="85"/>
      <c r="F4" s="85"/>
    </row>
    <row r="5" spans="1:9" x14ac:dyDescent="0.25">
      <c r="A5" s="86" t="s">
        <v>78</v>
      </c>
      <c r="B5" s="86"/>
      <c r="C5" s="86"/>
      <c r="D5" s="85"/>
      <c r="E5" s="85"/>
      <c r="F5" s="85"/>
    </row>
    <row r="6" spans="1:9" x14ac:dyDescent="0.25">
      <c r="A6" s="45" t="s">
        <v>79</v>
      </c>
      <c r="B6" s="45"/>
      <c r="C6" s="45"/>
      <c r="D6" s="85"/>
      <c r="E6" s="85"/>
      <c r="F6" s="85"/>
    </row>
    <row r="7" spans="1:9" x14ac:dyDescent="0.25">
      <c r="A7" s="86" t="s">
        <v>80</v>
      </c>
      <c r="B7" s="86"/>
      <c r="C7" s="86"/>
      <c r="D7" s="85"/>
      <c r="E7" s="85"/>
      <c r="F7" s="85"/>
      <c r="H7" s="41"/>
    </row>
    <row r="8" spans="1:9" x14ac:dyDescent="0.25">
      <c r="A8" s="86" t="s">
        <v>81</v>
      </c>
      <c r="B8" s="86"/>
      <c r="C8" s="86"/>
      <c r="D8" s="85"/>
      <c r="E8" s="85"/>
      <c r="F8" s="85"/>
      <c r="H8" s="41"/>
    </row>
    <row r="9" spans="1:9" x14ac:dyDescent="0.25">
      <c r="A9" s="87"/>
      <c r="B9" s="41"/>
      <c r="D9" s="85"/>
      <c r="E9" s="85"/>
      <c r="F9" s="85"/>
      <c r="H9" s="41"/>
    </row>
    <row r="10" spans="1:9" x14ac:dyDescent="0.25">
      <c r="A10" s="87"/>
      <c r="B10" s="41"/>
      <c r="D10" s="85">
        <f>+D14+D15</f>
        <v>128212834.77</v>
      </c>
      <c r="E10" s="85"/>
      <c r="F10" s="85"/>
      <c r="H10" s="41"/>
      <c r="I10" s="41"/>
    </row>
    <row r="11" spans="1:9" x14ac:dyDescent="0.25">
      <c r="A11" s="88" t="s">
        <v>82</v>
      </c>
      <c r="B11" s="41"/>
      <c r="D11" s="85"/>
      <c r="E11" s="85">
        <f>+'[1]Ejecucion Presupuestaria'!J17</f>
        <v>128221073.27</v>
      </c>
      <c r="F11" s="85"/>
      <c r="H11" s="41"/>
      <c r="I11" s="41"/>
    </row>
    <row r="12" spans="1:9" hidden="1" x14ac:dyDescent="0.25">
      <c r="A12" s="89" t="s">
        <v>83</v>
      </c>
      <c r="B12" s="90">
        <v>0</v>
      </c>
      <c r="C12" s="91"/>
      <c r="D12" s="85"/>
      <c r="E12" s="85"/>
      <c r="F12" s="85"/>
      <c r="H12" s="41"/>
      <c r="I12" s="41"/>
    </row>
    <row r="13" spans="1:9" hidden="1" x14ac:dyDescent="0.25">
      <c r="A13" s="89" t="s">
        <v>84</v>
      </c>
      <c r="B13" s="90">
        <v>0</v>
      </c>
      <c r="C13" s="91"/>
      <c r="D13" s="85"/>
      <c r="E13" s="85"/>
      <c r="F13" s="85"/>
      <c r="H13" s="41"/>
      <c r="I13" s="41"/>
    </row>
    <row r="14" spans="1:9" x14ac:dyDescent="0.25">
      <c r="A14" s="89" t="s">
        <v>85</v>
      </c>
      <c r="B14" s="90">
        <f>+'[1]Ejecucion Presupuestaria'!G15</f>
        <v>50215063.700000003</v>
      </c>
      <c r="C14" s="92"/>
      <c r="D14" s="85">
        <f>+'[1]Ejecucion Presupuestaria'!G15</f>
        <v>50215063.700000003</v>
      </c>
      <c r="E14" s="85"/>
      <c r="F14" s="85"/>
      <c r="H14" s="41"/>
      <c r="I14" s="41"/>
    </row>
    <row r="15" spans="1:9" x14ac:dyDescent="0.25">
      <c r="A15" s="89" t="s">
        <v>86</v>
      </c>
      <c r="B15" s="90">
        <f>+D15</f>
        <v>77997771.069999993</v>
      </c>
      <c r="C15" s="92"/>
      <c r="D15" s="85">
        <f>+'[1]Ejecucion Presupuestaria'!G14</f>
        <v>77997771.069999993</v>
      </c>
      <c r="E15" s="85"/>
      <c r="F15" s="85"/>
      <c r="H15" s="41"/>
      <c r="I15" s="41"/>
    </row>
    <row r="16" spans="1:9" hidden="1" x14ac:dyDescent="0.25">
      <c r="A16" s="89" t="s">
        <v>87</v>
      </c>
      <c r="B16" s="90"/>
      <c r="C16" s="92"/>
      <c r="D16" s="85"/>
      <c r="E16" s="85"/>
      <c r="F16" s="85"/>
      <c r="H16" s="41"/>
      <c r="I16" s="41"/>
    </row>
    <row r="17" spans="1:9" hidden="1" x14ac:dyDescent="0.25">
      <c r="A17" s="89" t="s">
        <v>88</v>
      </c>
      <c r="B17" s="90"/>
      <c r="C17" s="92"/>
      <c r="D17" s="85"/>
      <c r="E17" s="85"/>
      <c r="F17" s="85"/>
      <c r="H17" s="41"/>
      <c r="I17" s="41"/>
    </row>
    <row r="18" spans="1:9" hidden="1" x14ac:dyDescent="0.25">
      <c r="A18" s="89" t="s">
        <v>89</v>
      </c>
      <c r="B18" s="90"/>
      <c r="C18" s="92"/>
      <c r="D18" s="85"/>
      <c r="E18" s="85"/>
      <c r="F18" s="85"/>
      <c r="H18" s="41"/>
      <c r="I18" s="41"/>
    </row>
    <row r="19" spans="1:9" x14ac:dyDescent="0.25">
      <c r="A19" s="89" t="s">
        <v>90</v>
      </c>
      <c r="B19" s="90">
        <f>+D19</f>
        <v>8238.5</v>
      </c>
      <c r="C19" s="33"/>
      <c r="D19" s="85">
        <f>+'[1]Ejecucion Presupuestaria'!J14</f>
        <v>8238.5</v>
      </c>
      <c r="E19" s="85"/>
      <c r="F19" s="85"/>
      <c r="H19" s="41"/>
      <c r="I19" s="41"/>
    </row>
    <row r="20" spans="1:9" ht="31.5" hidden="1" x14ac:dyDescent="0.25">
      <c r="A20" s="89" t="s">
        <v>91</v>
      </c>
      <c r="B20" s="90">
        <v>0</v>
      </c>
      <c r="C20" s="92"/>
      <c r="D20" s="85"/>
      <c r="E20" s="85"/>
      <c r="F20" s="85"/>
      <c r="H20" s="41"/>
      <c r="I20" s="41"/>
    </row>
    <row r="21" spans="1:9" x14ac:dyDescent="0.25">
      <c r="A21" s="89" t="s">
        <v>92</v>
      </c>
      <c r="B21" s="90">
        <f t="shared" ref="B21:B27" si="0">+C21-D21</f>
        <v>-78588837.029999986</v>
      </c>
      <c r="C21" s="33"/>
      <c r="D21" s="85">
        <f>+'[1]Ejecucion Presupuestaria'!Q6-D22</f>
        <v>78588837.029999986</v>
      </c>
      <c r="E21" s="85"/>
      <c r="F21" s="85"/>
      <c r="H21" s="41"/>
      <c r="I21" s="41"/>
    </row>
    <row r="22" spans="1:9" x14ac:dyDescent="0.25">
      <c r="A22" s="89" t="s">
        <v>93</v>
      </c>
      <c r="B22" s="90">
        <f t="shared" si="0"/>
        <v>-5740405.1699999999</v>
      </c>
      <c r="C22" s="33"/>
      <c r="D22" s="85">
        <f>+'[1]Ejecucion Presupuestaria'!J78</f>
        <v>5740405.1699999999</v>
      </c>
      <c r="E22" s="85"/>
      <c r="F22" s="85"/>
      <c r="H22" s="41"/>
      <c r="I22" s="41"/>
    </row>
    <row r="23" spans="1:9" hidden="1" x14ac:dyDescent="0.25">
      <c r="A23" s="89" t="s">
        <v>94</v>
      </c>
      <c r="B23" s="90">
        <f t="shared" si="0"/>
        <v>0</v>
      </c>
      <c r="C23" s="92"/>
      <c r="D23" s="85"/>
      <c r="E23" s="85"/>
      <c r="F23" s="85"/>
      <c r="H23" s="41"/>
      <c r="I23" s="41"/>
    </row>
    <row r="24" spans="1:9" x14ac:dyDescent="0.25">
      <c r="A24" s="89" t="s">
        <v>95</v>
      </c>
      <c r="B24" s="90">
        <f t="shared" si="0"/>
        <v>-37048270.93</v>
      </c>
      <c r="C24" s="33"/>
      <c r="D24" s="85">
        <f>+'[1]Ejecucion Presupuestaria'!Q8</f>
        <v>37048270.93</v>
      </c>
      <c r="E24" s="85"/>
      <c r="F24" s="85"/>
      <c r="H24" s="41"/>
      <c r="I24" s="41"/>
    </row>
    <row r="25" spans="1:9" hidden="1" x14ac:dyDescent="0.25">
      <c r="A25" s="89" t="s">
        <v>96</v>
      </c>
      <c r="B25" s="90">
        <f t="shared" si="0"/>
        <v>0</v>
      </c>
      <c r="C25" s="92"/>
      <c r="D25" s="85"/>
      <c r="E25" s="85"/>
      <c r="F25" s="85"/>
      <c r="H25" s="41"/>
      <c r="I25" s="41"/>
    </row>
    <row r="26" spans="1:9" hidden="1" x14ac:dyDescent="0.25">
      <c r="A26" s="89" t="s">
        <v>97</v>
      </c>
      <c r="B26" s="90">
        <f t="shared" si="0"/>
        <v>0</v>
      </c>
      <c r="C26" s="92"/>
      <c r="D26" s="85"/>
      <c r="E26" s="85"/>
      <c r="F26" s="85"/>
      <c r="H26" s="41"/>
      <c r="I26" s="41"/>
    </row>
    <row r="27" spans="1:9" x14ac:dyDescent="0.25">
      <c r="A27" s="89" t="s">
        <v>98</v>
      </c>
      <c r="B27" s="90">
        <f t="shared" si="0"/>
        <v>-9949809.6899999995</v>
      </c>
      <c r="C27" s="92"/>
      <c r="D27" s="85">
        <f>+'[1]Ejecucion Presupuestaria'!J87</f>
        <v>9949809.6899999995</v>
      </c>
      <c r="E27" s="85"/>
      <c r="F27" s="85"/>
      <c r="H27" s="41"/>
      <c r="I27" s="41"/>
    </row>
    <row r="28" spans="1:9" x14ac:dyDescent="0.25">
      <c r="A28" s="93" t="s">
        <v>99</v>
      </c>
      <c r="B28" s="94">
        <f>SUM(B12:B27)</f>
        <v>-3106249.5499999914</v>
      </c>
      <c r="C28" s="95"/>
      <c r="D28" s="85"/>
      <c r="E28" s="85">
        <f>SUM(D21:D27)</f>
        <v>131327322.81999999</v>
      </c>
      <c r="F28" s="85"/>
      <c r="H28" s="41"/>
      <c r="I28" s="41"/>
    </row>
    <row r="29" spans="1:9" x14ac:dyDescent="0.25">
      <c r="A29" s="96"/>
      <c r="B29" s="97"/>
      <c r="C29" s="98"/>
      <c r="D29" s="85"/>
      <c r="E29" s="85"/>
      <c r="F29" s="85"/>
      <c r="H29" s="41"/>
      <c r="I29" s="41"/>
    </row>
    <row r="30" spans="1:9" x14ac:dyDescent="0.25">
      <c r="A30" s="99" t="s">
        <v>100</v>
      </c>
      <c r="B30" s="100"/>
      <c r="C30" s="101"/>
      <c r="D30" s="85"/>
      <c r="E30" s="85"/>
      <c r="F30" s="85"/>
      <c r="H30" s="41"/>
      <c r="I30" s="41"/>
    </row>
    <row r="31" spans="1:9" hidden="1" x14ac:dyDescent="0.25">
      <c r="A31" s="102" t="s">
        <v>101</v>
      </c>
      <c r="B31" s="90">
        <v>0</v>
      </c>
      <c r="C31" s="103"/>
      <c r="D31" s="85"/>
      <c r="E31" s="85"/>
      <c r="F31" s="85"/>
      <c r="H31" s="41"/>
      <c r="I31" s="41"/>
    </row>
    <row r="32" spans="1:9" hidden="1" x14ac:dyDescent="0.25">
      <c r="A32" s="89" t="s">
        <v>102</v>
      </c>
      <c r="B32" s="90">
        <v>0</v>
      </c>
      <c r="C32" s="103"/>
      <c r="D32" s="85"/>
      <c r="E32" s="85"/>
      <c r="F32" s="85"/>
      <c r="H32" s="41"/>
      <c r="I32" s="41"/>
    </row>
    <row r="33" spans="1:9" ht="31.5" hidden="1" x14ac:dyDescent="0.25">
      <c r="A33" s="89" t="s">
        <v>103</v>
      </c>
      <c r="B33" s="90">
        <v>0</v>
      </c>
      <c r="C33" s="103"/>
      <c r="D33" s="85"/>
      <c r="E33" s="85"/>
      <c r="F33" s="85"/>
      <c r="H33" s="41"/>
      <c r="I33" s="41"/>
    </row>
    <row r="34" spans="1:9" ht="31.5" hidden="1" x14ac:dyDescent="0.25">
      <c r="A34" s="89" t="s">
        <v>104</v>
      </c>
      <c r="B34" s="90">
        <v>0</v>
      </c>
      <c r="C34" s="103"/>
      <c r="D34" s="85"/>
      <c r="E34" s="85"/>
      <c r="F34" s="85"/>
      <c r="H34" s="41"/>
      <c r="I34" s="41"/>
    </row>
    <row r="35" spans="1:9" ht="31.5" hidden="1" x14ac:dyDescent="0.25">
      <c r="A35" s="89" t="s">
        <v>105</v>
      </c>
      <c r="B35" s="90">
        <v>0</v>
      </c>
      <c r="C35" s="103"/>
      <c r="D35" s="85"/>
      <c r="E35" s="85"/>
      <c r="F35" s="85"/>
      <c r="H35" s="41"/>
      <c r="I35" s="41"/>
    </row>
    <row r="36" spans="1:9" hidden="1" x14ac:dyDescent="0.25">
      <c r="A36" s="89" t="s">
        <v>90</v>
      </c>
      <c r="B36" s="90">
        <v>0</v>
      </c>
      <c r="C36" s="103"/>
      <c r="D36" s="85"/>
      <c r="E36" s="85"/>
      <c r="F36" s="85"/>
      <c r="H36" s="41"/>
      <c r="I36" s="41"/>
    </row>
    <row r="37" spans="1:9" x14ac:dyDescent="0.25">
      <c r="A37" s="89" t="s">
        <v>106</v>
      </c>
      <c r="B37" s="90">
        <f>+C37-D37</f>
        <v>-8730784.3200000003</v>
      </c>
      <c r="D37" s="85">
        <f>+'[1]Ejecucion Presupuestaria'!Q9</f>
        <v>8730784.3200000003</v>
      </c>
      <c r="E37" s="85"/>
      <c r="F37" s="104"/>
      <c r="G37" s="105"/>
      <c r="H37" s="105"/>
      <c r="I37" s="41"/>
    </row>
    <row r="38" spans="1:9" ht="31.5" hidden="1" x14ac:dyDescent="0.25">
      <c r="A38" s="89" t="s">
        <v>107</v>
      </c>
      <c r="B38" s="90">
        <v>0</v>
      </c>
      <c r="C38" s="29"/>
      <c r="D38" s="85"/>
      <c r="E38" s="85"/>
      <c r="F38" s="85"/>
      <c r="H38" s="41"/>
      <c r="I38" s="41"/>
    </row>
    <row r="39" spans="1:9" ht="31.5" hidden="1" x14ac:dyDescent="0.25">
      <c r="A39" s="89" t="s">
        <v>108</v>
      </c>
      <c r="B39" s="90">
        <v>0</v>
      </c>
      <c r="C39" s="29"/>
      <c r="D39" s="85"/>
      <c r="E39" s="85"/>
      <c r="F39" s="85"/>
      <c r="H39" s="41"/>
      <c r="I39" s="41"/>
    </row>
    <row r="40" spans="1:9" ht="31.5" hidden="1" x14ac:dyDescent="0.25">
      <c r="A40" s="89" t="s">
        <v>109</v>
      </c>
      <c r="B40" s="90">
        <v>0</v>
      </c>
      <c r="C40" s="29"/>
      <c r="D40" s="85"/>
      <c r="E40" s="85"/>
      <c r="F40" s="85"/>
      <c r="H40" s="41"/>
      <c r="I40" s="41"/>
    </row>
    <row r="41" spans="1:9" ht="31.5" hidden="1" x14ac:dyDescent="0.25">
      <c r="A41" s="89" t="s">
        <v>110</v>
      </c>
      <c r="B41" s="90">
        <v>0</v>
      </c>
      <c r="C41" s="29"/>
      <c r="D41" s="85"/>
      <c r="E41" s="85"/>
      <c r="F41" s="85"/>
      <c r="H41" s="41"/>
      <c r="I41" s="41"/>
    </row>
    <row r="42" spans="1:9" hidden="1" x14ac:dyDescent="0.25">
      <c r="A42" s="89" t="s">
        <v>111</v>
      </c>
      <c r="B42" s="90">
        <v>0</v>
      </c>
      <c r="C42" s="29"/>
      <c r="D42" s="85"/>
      <c r="E42" s="85"/>
      <c r="F42" s="85"/>
      <c r="H42" s="41"/>
      <c r="I42" s="41"/>
    </row>
    <row r="43" spans="1:9" hidden="1" x14ac:dyDescent="0.25">
      <c r="A43" s="89" t="s">
        <v>98</v>
      </c>
      <c r="B43" s="106">
        <v>0</v>
      </c>
      <c r="C43" s="107"/>
      <c r="D43" s="85"/>
      <c r="E43" s="85"/>
      <c r="F43" s="85"/>
      <c r="H43" s="41"/>
      <c r="I43" s="41"/>
    </row>
    <row r="44" spans="1:9" x14ac:dyDescent="0.25">
      <c r="A44" s="99" t="s">
        <v>112</v>
      </c>
      <c r="B44" s="108">
        <f>SUM(B31:B43)</f>
        <v>-8730784.3200000003</v>
      </c>
      <c r="C44" s="109"/>
      <c r="D44" s="85"/>
      <c r="E44" s="85"/>
      <c r="F44" s="85"/>
      <c r="H44" s="41"/>
      <c r="I44" s="41"/>
    </row>
    <row r="45" spans="1:9" x14ac:dyDescent="0.25">
      <c r="A45" s="96"/>
      <c r="B45" s="97"/>
      <c r="C45" s="110"/>
      <c r="D45" s="85">
        <f>SUM(D21:D44)</f>
        <v>140058107.13999999</v>
      </c>
      <c r="E45" s="85"/>
      <c r="F45" s="85"/>
      <c r="H45" s="41"/>
      <c r="I45" s="41"/>
    </row>
    <row r="46" spans="1:9" x14ac:dyDescent="0.25">
      <c r="A46" s="99" t="s">
        <v>113</v>
      </c>
      <c r="B46" s="100"/>
      <c r="C46" s="101"/>
      <c r="D46" s="85">
        <f>+'[1]Ejecucion Presupuestaria'!Q10</f>
        <v>140058107.13999999</v>
      </c>
      <c r="E46" s="85"/>
      <c r="F46" s="85"/>
      <c r="H46" s="41"/>
      <c r="I46" s="41"/>
    </row>
    <row r="47" spans="1:9" hidden="1" x14ac:dyDescent="0.25">
      <c r="A47" s="89" t="s">
        <v>114</v>
      </c>
      <c r="B47" s="90">
        <v>0</v>
      </c>
      <c r="C47" s="101"/>
      <c r="D47" s="85"/>
      <c r="E47" s="85"/>
      <c r="F47" s="85"/>
      <c r="H47" s="41"/>
      <c r="I47" s="41"/>
    </row>
    <row r="48" spans="1:9" hidden="1" x14ac:dyDescent="0.25">
      <c r="A48" s="89" t="s">
        <v>115</v>
      </c>
      <c r="B48" s="90">
        <v>0</v>
      </c>
      <c r="C48" s="101"/>
      <c r="D48" s="85"/>
      <c r="E48" s="85"/>
      <c r="F48" s="85"/>
      <c r="H48" s="41"/>
      <c r="I48" s="41"/>
    </row>
    <row r="49" spans="1:9" hidden="1" x14ac:dyDescent="0.25">
      <c r="A49" s="89" t="s">
        <v>116</v>
      </c>
      <c r="B49" s="90">
        <v>0</v>
      </c>
      <c r="C49" s="101"/>
      <c r="D49" s="85"/>
      <c r="E49" s="85"/>
      <c r="F49" s="85"/>
      <c r="H49" s="41"/>
      <c r="I49" s="41"/>
    </row>
    <row r="50" spans="1:9" ht="31.5" hidden="1" x14ac:dyDescent="0.25">
      <c r="A50" s="89" t="s">
        <v>117</v>
      </c>
      <c r="B50" s="90">
        <v>0</v>
      </c>
      <c r="C50" s="101"/>
      <c r="D50" s="85"/>
      <c r="E50" s="85"/>
      <c r="F50" s="85"/>
      <c r="H50" s="41"/>
      <c r="I50" s="41"/>
    </row>
    <row r="51" spans="1:9" hidden="1" x14ac:dyDescent="0.25">
      <c r="A51" s="89" t="s">
        <v>90</v>
      </c>
      <c r="B51" s="90">
        <v>0</v>
      </c>
      <c r="C51" s="101"/>
      <c r="D51" s="85"/>
      <c r="E51" s="85"/>
      <c r="F51" s="85"/>
      <c r="H51" s="41"/>
      <c r="I51" s="41"/>
    </row>
    <row r="52" spans="1:9" ht="31.5" hidden="1" x14ac:dyDescent="0.25">
      <c r="A52" s="89" t="s">
        <v>118</v>
      </c>
      <c r="B52" s="90">
        <v>0</v>
      </c>
      <c r="C52" s="101"/>
      <c r="D52" s="85"/>
      <c r="E52" s="85"/>
      <c r="F52" s="85"/>
      <c r="H52" s="41"/>
      <c r="I52" s="41"/>
    </row>
    <row r="53" spans="1:9" ht="31.5" hidden="1" x14ac:dyDescent="0.25">
      <c r="A53" s="89" t="s">
        <v>119</v>
      </c>
      <c r="B53" s="90">
        <v>0</v>
      </c>
      <c r="C53" s="101"/>
      <c r="D53" s="85"/>
      <c r="E53" s="85"/>
      <c r="F53" s="85"/>
      <c r="H53" s="41"/>
      <c r="I53" s="41"/>
    </row>
    <row r="54" spans="1:9" hidden="1" x14ac:dyDescent="0.25">
      <c r="A54" s="89" t="s">
        <v>120</v>
      </c>
      <c r="B54" s="90">
        <v>0</v>
      </c>
      <c r="C54" s="101"/>
      <c r="D54" s="85"/>
      <c r="E54" s="85"/>
      <c r="F54" s="85"/>
      <c r="H54" s="41"/>
      <c r="I54" s="41"/>
    </row>
    <row r="55" spans="1:9" hidden="1" x14ac:dyDescent="0.25">
      <c r="A55" s="89" t="s">
        <v>121</v>
      </c>
      <c r="B55" s="90">
        <v>0</v>
      </c>
      <c r="C55" s="101"/>
      <c r="D55" s="85"/>
      <c r="E55" s="85"/>
      <c r="F55" s="85"/>
      <c r="H55" s="41"/>
      <c r="I55" s="41"/>
    </row>
    <row r="56" spans="1:9" ht="31.5" hidden="1" x14ac:dyDescent="0.25">
      <c r="A56" s="89" t="s">
        <v>122</v>
      </c>
      <c r="B56" s="90">
        <v>0</v>
      </c>
      <c r="C56" s="101"/>
      <c r="D56" s="85"/>
      <c r="E56" s="85"/>
      <c r="F56" s="85"/>
      <c r="H56" s="41"/>
      <c r="I56" s="41"/>
    </row>
    <row r="57" spans="1:9" hidden="1" x14ac:dyDescent="0.25">
      <c r="A57" s="89" t="s">
        <v>123</v>
      </c>
      <c r="B57" s="106">
        <v>0</v>
      </c>
      <c r="C57" s="101"/>
      <c r="D57" s="85"/>
      <c r="E57" s="85"/>
      <c r="F57" s="85"/>
      <c r="H57" s="41"/>
      <c r="I57" s="41"/>
    </row>
    <row r="58" spans="1:9" x14ac:dyDescent="0.25">
      <c r="A58" s="99" t="s">
        <v>124</v>
      </c>
      <c r="B58" s="94">
        <f>+B47+B48+B49+B50+B51-B52-B53-B54-B55-B56-B57</f>
        <v>0</v>
      </c>
      <c r="C58" s="101"/>
      <c r="D58" s="85">
        <f>+D45-D46</f>
        <v>0</v>
      </c>
      <c r="E58" s="85"/>
      <c r="F58" s="85"/>
      <c r="H58" s="41"/>
      <c r="I58" s="41"/>
    </row>
    <row r="59" spans="1:9" x14ac:dyDescent="0.25">
      <c r="A59" s="96"/>
      <c r="B59" s="41"/>
      <c r="C59" s="101"/>
      <c r="D59" s="85"/>
      <c r="E59" s="85"/>
      <c r="F59" s="85"/>
      <c r="H59" s="41"/>
      <c r="I59" s="41"/>
    </row>
    <row r="60" spans="1:9" ht="31.5" x14ac:dyDescent="0.25">
      <c r="A60" s="89" t="s">
        <v>125</v>
      </c>
      <c r="B60" s="90">
        <f>+B28+B44</f>
        <v>-11837033.869999992</v>
      </c>
      <c r="C60" s="101"/>
      <c r="D60" s="85"/>
      <c r="E60" s="85"/>
      <c r="F60" s="85"/>
      <c r="H60" s="41"/>
      <c r="I60" s="41"/>
    </row>
    <row r="61" spans="1:9" x14ac:dyDescent="0.25">
      <c r="A61" s="89" t="s">
        <v>126</v>
      </c>
      <c r="B61" s="106">
        <f>+'[1]Efectivo y Equivalente a efecti'!R26</f>
        <v>103576085.8</v>
      </c>
      <c r="C61" s="101"/>
      <c r="D61" s="85" t="s">
        <v>127</v>
      </c>
      <c r="E61" s="85"/>
      <c r="F61" s="85"/>
      <c r="H61" s="41"/>
      <c r="I61" s="41"/>
    </row>
    <row r="62" spans="1:9" x14ac:dyDescent="0.25">
      <c r="A62" s="93" t="s">
        <v>128</v>
      </c>
      <c r="B62" s="94">
        <f>B60+B61</f>
        <v>91739051.930000007</v>
      </c>
      <c r="C62" s="101"/>
      <c r="D62" s="85" t="s">
        <v>129</v>
      </c>
      <c r="E62" s="85"/>
      <c r="F62" s="85"/>
      <c r="H62" s="41"/>
      <c r="I62" s="41"/>
    </row>
    <row r="63" spans="1:9" x14ac:dyDescent="0.25">
      <c r="A63" s="31"/>
      <c r="B63" s="41"/>
      <c r="C63" s="101"/>
      <c r="D63" s="85"/>
      <c r="E63" s="111"/>
      <c r="F63" s="85"/>
      <c r="H63" s="41"/>
      <c r="I63" s="41"/>
    </row>
    <row r="64" spans="1:9" x14ac:dyDescent="0.25">
      <c r="A64" s="31"/>
      <c r="B64" s="33"/>
      <c r="C64" s="101"/>
      <c r="D64" s="112"/>
      <c r="E64" s="113"/>
      <c r="F64" s="85"/>
      <c r="H64" s="41"/>
      <c r="I64" s="41"/>
    </row>
    <row r="65" spans="1:9" x14ac:dyDescent="0.25">
      <c r="A65" s="31"/>
      <c r="B65" s="41"/>
      <c r="C65" s="101"/>
      <c r="D65" s="85"/>
      <c r="E65" s="113"/>
      <c r="F65" s="85"/>
      <c r="H65" s="41"/>
      <c r="I65" s="41"/>
    </row>
    <row r="66" spans="1:9" x14ac:dyDescent="0.25">
      <c r="A66" s="31"/>
      <c r="B66" s="114"/>
      <c r="C66" s="101"/>
      <c r="D66" s="85"/>
      <c r="E66" s="113"/>
      <c r="F66" s="85"/>
      <c r="H66" s="41"/>
      <c r="I66" s="41"/>
    </row>
    <row r="67" spans="1:9" x14ac:dyDescent="0.25">
      <c r="B67" s="41"/>
      <c r="C67" s="101"/>
      <c r="D67" s="85"/>
      <c r="E67" s="113"/>
      <c r="F67" s="85"/>
      <c r="H67" s="41"/>
      <c r="I67" s="41"/>
    </row>
    <row r="68" spans="1:9" x14ac:dyDescent="0.25">
      <c r="B68" s="41"/>
      <c r="C68" s="101"/>
      <c r="E68" s="115"/>
      <c r="H68" s="41"/>
      <c r="I68" s="41"/>
    </row>
    <row r="69" spans="1:9" x14ac:dyDescent="0.25">
      <c r="B69" s="41"/>
      <c r="H69" s="41"/>
      <c r="I69" s="41"/>
    </row>
    <row r="71" spans="1:9" x14ac:dyDescent="0.25">
      <c r="A71" s="84" t="s">
        <v>53</v>
      </c>
    </row>
    <row r="72" spans="1:9" x14ac:dyDescent="0.25">
      <c r="A72" s="44" t="s">
        <v>54</v>
      </c>
    </row>
  </sheetData>
  <mergeCells count="4">
    <mergeCell ref="A5:C5"/>
    <mergeCell ref="A6:C6"/>
    <mergeCell ref="A7:C7"/>
    <mergeCell ref="A8:C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49"/>
  <sheetViews>
    <sheetView workbookViewId="0">
      <selection activeCell="C54" sqref="A1:C54"/>
    </sheetView>
  </sheetViews>
  <sheetFormatPr baseColWidth="10" defaultColWidth="11.42578125" defaultRowHeight="15.75" x14ac:dyDescent="0.25"/>
  <cols>
    <col min="1" max="1" width="47.7109375" style="5" customWidth="1"/>
    <col min="2" max="2" width="28.28515625" style="31" customWidth="1"/>
    <col min="3" max="3" width="18.7109375" style="57" customWidth="1"/>
    <col min="4" max="4" width="19.7109375" style="58" customWidth="1"/>
    <col min="5" max="5" width="16.28515625" style="41" bestFit="1" customWidth="1"/>
    <col min="6" max="6" width="43.5703125" style="31" bestFit="1" customWidth="1"/>
    <col min="7" max="7" width="14.42578125" style="41" bestFit="1" customWidth="1"/>
    <col min="8" max="8" width="17.42578125" style="41" bestFit="1" customWidth="1"/>
    <col min="9" max="11" width="11.5703125" style="4" bestFit="1" customWidth="1"/>
    <col min="12" max="16384" width="11.42578125" style="5"/>
  </cols>
  <sheetData>
    <row r="2" spans="1:12" x14ac:dyDescent="0.25">
      <c r="A2" s="1"/>
      <c r="B2" s="2"/>
      <c r="C2" s="47"/>
      <c r="D2" s="48"/>
    </row>
    <row r="3" spans="1:12" x14ac:dyDescent="0.25">
      <c r="A3" s="1"/>
      <c r="B3" s="2"/>
      <c r="C3" s="47"/>
      <c r="D3" s="48"/>
    </row>
    <row r="4" spans="1:12" x14ac:dyDescent="0.25">
      <c r="A4" s="1"/>
      <c r="B4" s="2"/>
      <c r="C4" s="47"/>
      <c r="D4" s="48"/>
    </row>
    <row r="5" spans="1:12" ht="19.5" x14ac:dyDescent="0.25">
      <c r="A5" s="83" t="s">
        <v>0</v>
      </c>
      <c r="B5" s="83"/>
      <c r="C5" s="83"/>
      <c r="D5" s="48"/>
    </row>
    <row r="6" spans="1:12" ht="19.5" customHeight="1" x14ac:dyDescent="0.25">
      <c r="A6" s="80" t="s">
        <v>77</v>
      </c>
      <c r="B6" s="80"/>
      <c r="C6" s="80"/>
      <c r="D6" s="14"/>
    </row>
    <row r="7" spans="1:12" ht="18.75" x14ac:dyDescent="0.25">
      <c r="B7" s="49"/>
      <c r="C7" s="50"/>
      <c r="D7" s="48"/>
    </row>
    <row r="8" spans="1:12" x14ac:dyDescent="0.25">
      <c r="A8" s="1"/>
      <c r="B8" s="13"/>
      <c r="C8" s="51"/>
      <c r="D8" s="48"/>
    </row>
    <row r="9" spans="1:12" ht="18" x14ac:dyDescent="0.25">
      <c r="A9" s="82" t="s">
        <v>55</v>
      </c>
      <c r="B9" s="82"/>
      <c r="C9" s="82"/>
      <c r="D9" s="48"/>
    </row>
    <row r="10" spans="1:12" ht="18" x14ac:dyDescent="0.25">
      <c r="A10" s="81" t="s">
        <v>56</v>
      </c>
      <c r="B10" s="81"/>
      <c r="C10" s="81"/>
      <c r="D10" s="48"/>
      <c r="L10" s="12"/>
    </row>
    <row r="11" spans="1:12" x14ac:dyDescent="0.25">
      <c r="A11" s="52"/>
      <c r="B11" s="53" t="s">
        <v>4</v>
      </c>
      <c r="C11" s="54"/>
      <c r="D11" s="48"/>
      <c r="L11" s="12"/>
    </row>
    <row r="12" spans="1:12" x14ac:dyDescent="0.25">
      <c r="A12" s="52"/>
      <c r="B12" s="55"/>
      <c r="C12" s="56"/>
      <c r="D12" s="48"/>
      <c r="L12" s="12"/>
    </row>
    <row r="13" spans="1:12" x14ac:dyDescent="0.25">
      <c r="A13" s="45"/>
      <c r="B13" s="45"/>
      <c r="L13" s="12"/>
    </row>
    <row r="14" spans="1:12" x14ac:dyDescent="0.25">
      <c r="B14" s="59"/>
      <c r="D14" s="60"/>
    </row>
    <row r="15" spans="1:12" x14ac:dyDescent="0.25">
      <c r="A15" s="61" t="s">
        <v>57</v>
      </c>
      <c r="C15" s="60"/>
      <c r="D15" s="60"/>
      <c r="L15" s="12"/>
    </row>
    <row r="16" spans="1:12" hidden="1" x14ac:dyDescent="0.25">
      <c r="A16" s="62" t="s">
        <v>58</v>
      </c>
      <c r="B16" s="63">
        <v>0</v>
      </c>
      <c r="C16" s="60"/>
      <c r="D16" s="60"/>
    </row>
    <row r="17" spans="1:7" x14ac:dyDescent="0.25">
      <c r="A17" s="62" t="s">
        <v>59</v>
      </c>
      <c r="B17" s="64">
        <f>+'[1]Ejecucion Presupuestaria'!G15</f>
        <v>50215063.700000003</v>
      </c>
      <c r="C17" s="65">
        <f>+'[1]Ejecucion Presupuestaria'!G15</f>
        <v>50215063.700000003</v>
      </c>
      <c r="D17" s="60">
        <f>+'[1]Ejecucion Presupuestaria'!G15</f>
        <v>50215063.700000003</v>
      </c>
      <c r="G17" s="66"/>
    </row>
    <row r="18" spans="1:7" x14ac:dyDescent="0.25">
      <c r="A18" s="62" t="s">
        <v>60</v>
      </c>
      <c r="B18" s="64">
        <f>+'[1]Ejecucion Presupuestaria'!G14</f>
        <v>77997771.069999993</v>
      </c>
      <c r="C18" s="65">
        <f>+'[1]Ejecucion Presupuestaria'!G14</f>
        <v>77997771.069999993</v>
      </c>
      <c r="D18" s="60">
        <f>+'[1]Ejecucion Presupuestaria'!G14</f>
        <v>77997771.069999993</v>
      </c>
    </row>
    <row r="19" spans="1:7" x14ac:dyDescent="0.25">
      <c r="A19" s="62" t="s">
        <v>61</v>
      </c>
      <c r="B19" s="64">
        <f>+'[1]Ejecucion Presupuestaria'!J14</f>
        <v>8238.5</v>
      </c>
      <c r="C19" s="65"/>
      <c r="D19" s="60">
        <f>SUM(D17:D18)</f>
        <v>128212834.77</v>
      </c>
    </row>
    <row r="20" spans="1:7" x14ac:dyDescent="0.25">
      <c r="A20" s="61" t="s">
        <v>62</v>
      </c>
      <c r="B20" s="67">
        <f>SUM(B16:B19)</f>
        <v>128221073.27</v>
      </c>
      <c r="C20" s="65"/>
      <c r="D20" s="60"/>
    </row>
    <row r="21" spans="1:7" x14ac:dyDescent="0.25">
      <c r="A21" s="68"/>
      <c r="B21" s="69"/>
      <c r="C21" s="65"/>
      <c r="D21" s="70"/>
    </row>
    <row r="22" spans="1:7" x14ac:dyDescent="0.25">
      <c r="A22" s="71" t="s">
        <v>63</v>
      </c>
      <c r="C22" s="65"/>
    </row>
    <row r="23" spans="1:7" x14ac:dyDescent="0.25">
      <c r="A23" s="62" t="s">
        <v>64</v>
      </c>
      <c r="B23" s="72">
        <f>+'[1]Ejecucion Presupuestaria'!Q6</f>
        <v>84329242.199999988</v>
      </c>
      <c r="C23" s="65">
        <f>+'[1]Ejecucion Presupuestaria'!Q6</f>
        <v>84329242.199999988</v>
      </c>
    </row>
    <row r="24" spans="1:7" x14ac:dyDescent="0.25">
      <c r="A24" s="62" t="s">
        <v>65</v>
      </c>
      <c r="B24" s="72"/>
      <c r="C24" s="65"/>
    </row>
    <row r="25" spans="1:7" x14ac:dyDescent="0.25">
      <c r="A25" s="62" t="s">
        <v>66</v>
      </c>
      <c r="B25" s="72">
        <f>+'[1]Ejecucion Presupuestaria'!Q8</f>
        <v>37048270.93</v>
      </c>
      <c r="C25" s="65">
        <f>+'[1]Ejecucion Presupuestaria'!Q8</f>
        <v>37048270.93</v>
      </c>
    </row>
    <row r="26" spans="1:7" x14ac:dyDescent="0.25">
      <c r="A26" s="62" t="s">
        <v>67</v>
      </c>
      <c r="B26" s="72">
        <f>+'[1]Activo Fijo'!D23+'[1]Pagos Anticipados '!L20</f>
        <v>1401706.4863168846</v>
      </c>
      <c r="C26" s="65">
        <f>+'[1]Activo Fijo'!D24+'[1]Pagos Anticipados '!L20</f>
        <v>385190767.50009745</v>
      </c>
    </row>
    <row r="27" spans="1:7" x14ac:dyDescent="0.25">
      <c r="A27" s="62" t="s">
        <v>68</v>
      </c>
      <c r="B27" s="63"/>
      <c r="C27" s="65"/>
    </row>
    <row r="28" spans="1:7" x14ac:dyDescent="0.25">
      <c r="A28" s="62" t="s">
        <v>69</v>
      </c>
      <c r="B28" s="64">
        <f>+'[1]Ejecucion Presupuestaria'!Q7-B29</f>
        <v>9949484.6899999995</v>
      </c>
      <c r="C28" s="65">
        <f>+'[1]Ejecucion Presupuestaria'!Q7</f>
        <v>9949809.6899999995</v>
      </c>
    </row>
    <row r="29" spans="1:7" x14ac:dyDescent="0.25">
      <c r="A29" s="62" t="s">
        <v>70</v>
      </c>
      <c r="B29" s="64">
        <f>+'[1]Ejecucion Presupuestaria'!J183</f>
        <v>325</v>
      </c>
      <c r="C29" s="65"/>
    </row>
    <row r="30" spans="1:7" x14ac:dyDescent="0.25">
      <c r="A30" s="61" t="s">
        <v>71</v>
      </c>
      <c r="B30" s="73">
        <f>SUM(B23:B29)</f>
        <v>132729029.30631688</v>
      </c>
      <c r="C30" s="65"/>
    </row>
    <row r="31" spans="1:7" x14ac:dyDescent="0.25">
      <c r="A31" s="68"/>
      <c r="B31" s="69"/>
      <c r="C31" s="65"/>
    </row>
    <row r="32" spans="1:7" x14ac:dyDescent="0.25">
      <c r="A32" s="62" t="s">
        <v>72</v>
      </c>
      <c r="B32" s="63" t="s">
        <v>73</v>
      </c>
      <c r="C32" s="65"/>
    </row>
    <row r="33" spans="1:3" x14ac:dyDescent="0.25">
      <c r="A33" s="68"/>
      <c r="C33" s="65"/>
    </row>
    <row r="34" spans="1:3" x14ac:dyDescent="0.25">
      <c r="A34" s="62" t="s">
        <v>74</v>
      </c>
      <c r="B34" s="63">
        <v>0</v>
      </c>
      <c r="C34" s="65">
        <f>+'[1]Ejecucion Presupuestaria'!Q9</f>
        <v>8730784.3200000003</v>
      </c>
    </row>
    <row r="35" spans="1:3" x14ac:dyDescent="0.25">
      <c r="A35" s="68"/>
      <c r="C35" s="65">
        <f>+C33+C34</f>
        <v>8730784.3200000003</v>
      </c>
    </row>
    <row r="36" spans="1:3" x14ac:dyDescent="0.25">
      <c r="A36" s="61" t="s">
        <v>48</v>
      </c>
      <c r="B36" s="74">
        <f>+B20-B30</f>
        <v>-4507956.0363168865</v>
      </c>
      <c r="C36" s="65">
        <f>+B36-'[1]Flujo de Efectivo Mensual'!B59</f>
        <v>7329077.8336831052</v>
      </c>
    </row>
    <row r="37" spans="1:3" x14ac:dyDescent="0.25">
      <c r="A37" s="68"/>
      <c r="B37" s="69"/>
      <c r="C37" s="65"/>
    </row>
    <row r="38" spans="1:3" x14ac:dyDescent="0.25">
      <c r="A38" s="75" t="s">
        <v>75</v>
      </c>
      <c r="C38" s="65"/>
    </row>
    <row r="39" spans="1:3" x14ac:dyDescent="0.25">
      <c r="A39" s="62" t="s">
        <v>76</v>
      </c>
      <c r="B39" s="63">
        <v>0</v>
      </c>
      <c r="C39" s="65"/>
    </row>
    <row r="40" spans="1:3" x14ac:dyDescent="0.25">
      <c r="A40" s="62" t="s">
        <v>50</v>
      </c>
      <c r="B40" s="63">
        <v>0</v>
      </c>
      <c r="C40" s="65"/>
    </row>
    <row r="41" spans="1:3" ht="16.5" thickBot="1" x14ac:dyDescent="0.3">
      <c r="A41" s="76"/>
      <c r="B41" s="77">
        <v>0</v>
      </c>
      <c r="C41" s="65"/>
    </row>
    <row r="42" spans="1:3" ht="16.5" thickTop="1" x14ac:dyDescent="0.25">
      <c r="A42" s="68"/>
      <c r="C42" s="65"/>
    </row>
    <row r="43" spans="1:3" x14ac:dyDescent="0.25">
      <c r="A43" s="78"/>
      <c r="C43" s="65"/>
    </row>
    <row r="44" spans="1:3" x14ac:dyDescent="0.25">
      <c r="A44" s="78"/>
      <c r="C44" s="65"/>
    </row>
    <row r="45" spans="1:3" x14ac:dyDescent="0.25">
      <c r="A45" s="78"/>
      <c r="C45" s="65"/>
    </row>
    <row r="46" spans="1:3" x14ac:dyDescent="0.25">
      <c r="A46" s="78"/>
      <c r="C46" s="79"/>
    </row>
    <row r="47" spans="1:3" x14ac:dyDescent="0.25">
      <c r="C47" s="79"/>
    </row>
    <row r="48" spans="1:3" x14ac:dyDescent="0.25">
      <c r="A48" s="43" t="s">
        <v>53</v>
      </c>
      <c r="C48" s="79"/>
    </row>
    <row r="49" spans="1:1" x14ac:dyDescent="0.25">
      <c r="A49" s="44" t="s">
        <v>54</v>
      </c>
    </row>
  </sheetData>
  <mergeCells count="5">
    <mergeCell ref="A13:B13"/>
    <mergeCell ref="A10:C10"/>
    <mergeCell ref="A9:C9"/>
    <mergeCell ref="A6:C6"/>
    <mergeCell ref="A5:C5"/>
  </mergeCells>
  <printOptions horizontalCentered="1"/>
  <pageMargins left="0.31496062992125984" right="0.31496062992125984" top="0.35433070866141736" bottom="0.35433070866141736" header="0.31496062992125984" footer="0.31496062992125984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Balance General</vt:lpstr>
      <vt:lpstr>Estado Flujo de Efectivo</vt:lpstr>
      <vt:lpstr>Estado de Rendimiento</vt:lpstr>
      <vt:lpstr>'Balance General'!Área_de_impresión</vt:lpstr>
      <vt:lpstr>'Estado de Rendimiento'!Área_de_impresión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2024-12-06T16:49:01Z</cp:lastPrinted>
  <dcterms:created xsi:type="dcterms:W3CDTF">2024-12-04T20:22:45Z</dcterms:created>
  <dcterms:modified xsi:type="dcterms:W3CDTF">2024-12-06T16:52:01Z</dcterms:modified>
</cp:coreProperties>
</file>