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6- Junio\Excell\"/>
    </mc:Choice>
  </mc:AlternateContent>
  <bookViews>
    <workbookView xWindow="0" yWindow="0" windowWidth="20490" windowHeight="7755"/>
  </bookViews>
  <sheets>
    <sheet name="Balance General" sheetId="1" r:id="rId1"/>
    <sheet name="Estado de Rendimiento" sheetId="3" r:id="rId2"/>
    <sheet name="Estado Flujo de Efectivo" sheetId="2" r:id="rId3"/>
  </sheets>
  <externalReferences>
    <externalReference r:id="rId4"/>
    <externalReference r:id="rId5"/>
  </externalReferences>
  <definedNames>
    <definedName name="_xlnm.Print_Area" localSheetId="0">'Balance General'!$A$1:$E$78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3" l="1"/>
  <c r="C34" i="3" s="1"/>
  <c r="B28" i="3"/>
  <c r="C27" i="3"/>
  <c r="B27" i="3"/>
  <c r="C25" i="3"/>
  <c r="B25" i="3"/>
  <c r="C24" i="3"/>
  <c r="B24" i="3"/>
  <c r="C22" i="3"/>
  <c r="B22" i="3"/>
  <c r="B29" i="3" s="1"/>
  <c r="B18" i="3"/>
  <c r="D17" i="3"/>
  <c r="D18" i="3" s="1"/>
  <c r="C17" i="3"/>
  <c r="B17" i="3"/>
  <c r="D16" i="3"/>
  <c r="C16" i="3"/>
  <c r="B16" i="3"/>
  <c r="B19" i="3" s="1"/>
  <c r="B35" i="3" l="1"/>
  <c r="C35" i="3" s="1"/>
  <c r="B60" i="2" l="1"/>
  <c r="B57" i="2"/>
  <c r="D45" i="2"/>
  <c r="D36" i="2"/>
  <c r="B36" i="2"/>
  <c r="B43" i="2" s="1"/>
  <c r="D26" i="2"/>
  <c r="B26" i="2"/>
  <c r="B25" i="2"/>
  <c r="B24" i="2"/>
  <c r="D23" i="2"/>
  <c r="B23" i="2"/>
  <c r="B22" i="2"/>
  <c r="D21" i="2"/>
  <c r="B21" i="2" s="1"/>
  <c r="D18" i="2"/>
  <c r="B18" i="2" s="1"/>
  <c r="D14" i="2"/>
  <c r="B14" i="2" s="1"/>
  <c r="D13" i="2"/>
  <c r="D9" i="2" s="1"/>
  <c r="B13" i="2"/>
  <c r="E10" i="2"/>
  <c r="D20" i="2" l="1"/>
  <c r="D44" i="2" s="1"/>
  <c r="D57" i="2" s="1"/>
  <c r="B20" i="2"/>
  <c r="B27" i="2" s="1"/>
  <c r="B59" i="2" s="1"/>
  <c r="B61" i="2" s="1"/>
  <c r="E27" i="2"/>
  <c r="K1048576" i="1" l="1"/>
  <c r="J1048576" i="1"/>
  <c r="I1048576" i="1"/>
  <c r="C64" i="1"/>
  <c r="C63" i="1"/>
  <c r="C61" i="1"/>
  <c r="C56" i="1"/>
  <c r="C39" i="1"/>
  <c r="C47" i="1" s="1"/>
  <c r="C30" i="1"/>
  <c r="C33" i="1" s="1"/>
  <c r="C21" i="1"/>
  <c r="C20" i="1"/>
  <c r="C19" i="1"/>
  <c r="C16" i="1"/>
  <c r="C23" i="1" l="1"/>
  <c r="C35" i="1" s="1"/>
  <c r="C66" i="1"/>
  <c r="C58" i="1"/>
  <c r="C67" i="1" l="1"/>
</calcChain>
</file>

<file path=xl/sharedStrings.xml><?xml version="1.0" encoding="utf-8"?>
<sst xmlns="http://schemas.openxmlformats.org/spreadsheetml/2006/main" count="141" uniqueCount="130">
  <si>
    <t>SERVICIO NACIONAL DE SALUD</t>
  </si>
  <si>
    <t>HOSPITAL UNIIVERSITARIO DOCENTE  TRAUMATOLOGICO DR. NEY ARIAS LORA</t>
  </si>
  <si>
    <t xml:space="preserve"> Balance General</t>
  </si>
  <si>
    <t xml:space="preserve"> Al _30__de_ JUNIO   _del__2024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</si>
  <si>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</si>
  <si>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</si>
  <si>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</si>
  <si>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</si>
  <si>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</si>
  <si>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</si>
  <si>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</si>
  <si>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</si>
  <si>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</si>
  <si>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</si>
  <si>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</si>
  <si>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</si>
  <si>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</si>
  <si>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</si>
  <si>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</si>
  <si>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</si>
  <si>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</si>
  <si>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</si>
  <si>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</si>
  <si>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</si>
  <si>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</si>
  <si>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</si>
  <si>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</si>
  <si>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</si>
  <si>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</si>
  <si>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</si>
  <si>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</si>
  <si>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</si>
  <si>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</si>
  <si>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</si>
  <si>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</si>
  <si>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</si>
  <si>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</si>
  <si>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</si>
  <si>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</si>
  <si>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</si>
  <si>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</si>
  <si>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</si>
  <si>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</si>
  <si>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</si>
  <si>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</si>
  <si>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</si>
  <si>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</si>
  <si>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</si>
  <si>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</si>
  <si>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</si>
  <si>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</si>
  <si>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</si>
  <si>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</si>
  <si>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</si>
  <si>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</si>
  <si>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Universitario Docente Traumatologico Dr. Ney Arias Lora</t>
  </si>
  <si>
    <t>Estado de Flujo de Efectivo</t>
  </si>
  <si>
    <t>Del Ejercicio Terminado  al 30 de Junio  2024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</si>
  <si>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</si>
  <si>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</si>
  <si>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</si>
  <si>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</si>
  <si>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</si>
  <si>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</si>
  <si>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</si>
  <si>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</si>
  <si>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</si>
  <si>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</si>
  <si>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</si>
  <si>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</si>
  <si>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</si>
  <si>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</si>
  <si>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</si>
  <si>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</si>
  <si>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</si>
  <si>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</si>
  <si>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</si>
  <si>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</si>
  <si>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</si>
  <si>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</si>
  <si>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</si>
  <si>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</si>
  <si>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</si>
  <si>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</si>
  <si>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</si>
  <si>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</si>
  <si>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</si>
  <si>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</si>
  <si>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</si>
  <si>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</si>
  <si>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</si>
  <si>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</si>
  <si>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</si>
  <si>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</si>
  <si>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</si>
  <si>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</si>
  <si>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</si>
  <si>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</si>
  <si>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</si>
  <si>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</si>
  <si>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</si>
  <si>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</si>
  <si>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</si>
  <si>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</si>
  <si>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</si>
  <si>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</si>
  <si>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</si>
  <si>
    <t>HOSPITAL  UNIVERSITARIO DOCENTE TRAUMATOLOGICO DR. NEY ARIAS LORA</t>
  </si>
  <si>
    <t>Estado de Rendimiento Financiero</t>
  </si>
  <si>
    <t xml:space="preserve"> Al _30__de_  JUNIO _del__2024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</si>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</sst>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i/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/>
      <name val="Times New Roman"/>
      <family val="1"/>
    </font>
    <font>
      <b/>
      <sz val="12"/>
      <name val="Times New Roman"/>
      <family val="1"/>
    </font>
    <font>
      <sz val="11"/>
      <name val="Calibri"/>
      <family val="2"/>
      <scheme val="minor"/>
    </font>
    <font>
      <b/>
      <sz val="15"/>
      <name val="Arial"/>
      <family val="2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3" fillId="0" borderId="0" xfId="0" applyNumberFormat="1" applyFont="1"/>
    <xf numFmtId="0" fontId="9" fillId="2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4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43" fontId="14" fillId="0" borderId="0" xfId="1" applyFont="1" applyAlignment="1">
      <alignment horizontal="center" vertical="center" wrapText="1"/>
    </xf>
    <xf numFmtId="1" fontId="14" fillId="0" borderId="0" xfId="1" applyNumberFormat="1" applyFont="1" applyAlignment="1">
      <alignment horizontal="center" vertical="center" wrapText="1"/>
    </xf>
    <xf numFmtId="41" fontId="14" fillId="0" borderId="0" xfId="1" applyNumberFormat="1" applyFont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43" fontId="18" fillId="0" borderId="3" xfId="1" applyFont="1" applyBorder="1" applyAlignment="1">
      <alignment horizontal="center" vertical="center" wrapText="1"/>
    </xf>
    <xf numFmtId="43" fontId="18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vertical="top" wrapText="1"/>
    </xf>
    <xf numFmtId="43" fontId="15" fillId="0" borderId="0" xfId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43" fontId="14" fillId="0" borderId="0" xfId="1" applyFont="1" applyAlignment="1">
      <alignment horizontal="justify" vertical="center" wrapText="1"/>
    </xf>
    <xf numFmtId="0" fontId="14" fillId="0" borderId="0" xfId="0" applyFont="1" applyAlignment="1">
      <alignment horizontal="justify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43" fontId="15" fillId="0" borderId="0" xfId="1" applyFont="1" applyAlignment="1">
      <alignment horizontal="center"/>
    </xf>
    <xf numFmtId="43" fontId="14" fillId="0" borderId="1" xfId="1" applyFont="1" applyBorder="1" applyAlignment="1">
      <alignment horizontal="center" vertical="center" wrapText="1"/>
    </xf>
    <xf numFmtId="43" fontId="14" fillId="0" borderId="0" xfId="0" applyNumberFormat="1" applyFont="1" applyBorder="1" applyAlignment="1">
      <alignment horizontal="center" vertical="center" wrapText="1"/>
    </xf>
    <xf numFmtId="43" fontId="18" fillId="0" borderId="1" xfId="1" applyFont="1" applyBorder="1" applyAlignment="1">
      <alignment horizontal="center" vertical="center" wrapText="1"/>
    </xf>
    <xf numFmtId="43" fontId="18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43" fontId="14" fillId="0" borderId="0" xfId="1" applyFont="1" applyBorder="1" applyAlignment="1">
      <alignment horizontal="right" vertical="center" wrapText="1"/>
    </xf>
    <xf numFmtId="4" fontId="19" fillId="0" borderId="0" xfId="0" applyNumberFormat="1" applyFont="1"/>
    <xf numFmtId="43" fontId="19" fillId="0" borderId="0" xfId="1" applyFont="1" applyFill="1" applyAlignment="1">
      <alignment vertical="center"/>
    </xf>
    <xf numFmtId="43" fontId="19" fillId="0" borderId="0" xfId="1" applyFont="1" applyFill="1" applyBorder="1" applyAlignment="1">
      <alignment vertical="center"/>
    </xf>
    <xf numFmtId="43" fontId="7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43" fontId="9" fillId="0" borderId="0" xfId="1" applyFont="1" applyFill="1" applyAlignment="1">
      <alignment vertical="center"/>
    </xf>
    <xf numFmtId="43" fontId="15" fillId="0" borderId="0" xfId="1" applyFont="1" applyFill="1"/>
    <xf numFmtId="0" fontId="18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3" fontId="21" fillId="0" borderId="0" xfId="1" applyFont="1" applyFill="1"/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43" fontId="14" fillId="0" borderId="0" xfId="0" applyNumberFormat="1" applyFont="1" applyAlignment="1">
      <alignment horizontal="center" vertical="center"/>
    </xf>
    <xf numFmtId="43" fontId="22" fillId="0" borderId="0" xfId="1" applyFont="1" applyFill="1"/>
    <xf numFmtId="43" fontId="23" fillId="0" borderId="0" xfId="1" applyFont="1"/>
    <xf numFmtId="4" fontId="18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5" fillId="0" borderId="0" xfId="0" applyFont="1" applyBorder="1"/>
    <xf numFmtId="43" fontId="24" fillId="0" borderId="0" xfId="1" applyFont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43" fontId="14" fillId="0" borderId="0" xfId="1" applyFont="1" applyAlignment="1">
      <alignment horizontal="center" vertical="center"/>
    </xf>
    <xf numFmtId="164" fontId="18" fillId="0" borderId="3" xfId="0" applyNumberFormat="1" applyFont="1" applyBorder="1" applyAlignment="1">
      <alignment horizontal="center" vertical="center"/>
    </xf>
    <xf numFmtId="43" fontId="18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18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3" fillId="0" borderId="0" xfId="1" applyFont="1" applyFill="1"/>
    <xf numFmtId="0" fontId="9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225425</xdr:colOff>
      <xdr:row>68</xdr:row>
      <xdr:rowOff>174625</xdr:rowOff>
    </xdr:from>
    <xdr:to>
      <xdr:col>4</xdr:col>
      <xdr:colOff>965200</xdr:colOff>
      <xdr:row>76</xdr:row>
      <xdr:rowOff>184150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8550" y="9966325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0</xdr:col>
      <xdr:colOff>1952625</xdr:colOff>
      <xdr:row>3</xdr:row>
      <xdr:rowOff>104775</xdr:rowOff>
    </xdr:to>
    <xdr:pic>
      <xdr:nvPicPr>
        <xdr:cNvPr id="5" name="Imagen 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95250</xdr:rowOff>
    </xdr:from>
    <xdr:to>
      <xdr:col>0</xdr:col>
      <xdr:colOff>1819275</xdr:colOff>
      <xdr:row>3</xdr:row>
      <xdr:rowOff>171450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0"/>
          <a:ext cx="1733550" cy="6762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409575</xdr:colOff>
      <xdr:row>43</xdr:row>
      <xdr:rowOff>200024</xdr:rowOff>
    </xdr:from>
    <xdr:to>
      <xdr:col>3</xdr:col>
      <xdr:colOff>800100</xdr:colOff>
      <xdr:row>50</xdr:row>
      <xdr:rowOff>142874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0" y="8810624"/>
          <a:ext cx="1638300" cy="1343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0</xdr:col>
      <xdr:colOff>1590675</xdr:colOff>
      <xdr:row>2</xdr:row>
      <xdr:rowOff>85725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"/>
          <a:ext cx="1590675" cy="4286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942975</xdr:colOff>
      <xdr:row>65</xdr:row>
      <xdr:rowOff>133350</xdr:rowOff>
    </xdr:from>
    <xdr:to>
      <xdr:col>5</xdr:col>
      <xdr:colOff>1114425</xdr:colOff>
      <xdr:row>72</xdr:row>
      <xdr:rowOff>0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6934200"/>
          <a:ext cx="1600200" cy="1266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4\Junio%202024\Estados%20Financieros%20%20Junio%20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13986094.357499972</v>
          </cell>
        </row>
      </sheetData>
      <sheetData sheetId="2" refreshError="1">
        <row r="59">
          <cell r="B59">
            <v>7160001.7099999906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81358483.439999998</v>
          </cell>
        </row>
        <row r="26">
          <cell r="M26">
            <v>74198481.730000004</v>
          </cell>
        </row>
      </sheetData>
      <sheetData sheetId="12" refreshError="1">
        <row r="19">
          <cell r="D19">
            <v>446926637.25</v>
          </cell>
        </row>
      </sheetData>
      <sheetData sheetId="13" refreshError="1">
        <row r="22">
          <cell r="C22">
            <v>141152538.90000001</v>
          </cell>
        </row>
      </sheetData>
      <sheetData sheetId="14" refreshError="1">
        <row r="22">
          <cell r="K22">
            <v>1717258.1058333335</v>
          </cell>
          <cell r="L22">
            <v>270057.88250000001</v>
          </cell>
        </row>
      </sheetData>
      <sheetData sheetId="15" refreshError="1">
        <row r="21">
          <cell r="D21">
            <v>90286139.319999993</v>
          </cell>
        </row>
        <row r="23">
          <cell r="D23">
            <v>1203594.6100000001</v>
          </cell>
        </row>
      </sheetData>
      <sheetData sheetId="16" refreshError="1"/>
      <sheetData sheetId="17" refreshError="1">
        <row r="6">
          <cell r="Q6">
            <v>48484247.339999996</v>
          </cell>
        </row>
        <row r="7">
          <cell r="Q7">
            <v>5130584.3</v>
          </cell>
        </row>
        <row r="8">
          <cell r="Q8">
            <v>21318798.630000003</v>
          </cell>
        </row>
        <row r="9">
          <cell r="Q9">
            <v>8299745.1399999997</v>
          </cell>
        </row>
        <row r="10">
          <cell r="Q10">
            <v>83233375.409999996</v>
          </cell>
        </row>
        <row r="14">
          <cell r="G14">
            <v>42537895.889999993</v>
          </cell>
          <cell r="J14">
            <v>940005.7</v>
          </cell>
        </row>
        <row r="15">
          <cell r="G15">
            <v>46915475.530000001</v>
          </cell>
        </row>
        <row r="17">
          <cell r="J17">
            <v>90393377.11999999</v>
          </cell>
        </row>
        <row r="78">
          <cell r="J78">
            <v>6019137.4799999995</v>
          </cell>
        </row>
        <row r="87">
          <cell r="J87">
            <v>5130584.3</v>
          </cell>
        </row>
        <row r="183">
          <cell r="J183">
            <v>474.04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6"/>
  <sheetViews>
    <sheetView tabSelected="1" workbookViewId="0">
      <selection activeCell="E20" sqref="E20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6.42578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1" spans="1:12" x14ac:dyDescent="0.25">
      <c r="A1" s="1"/>
      <c r="B1" s="2"/>
      <c r="C1" s="1"/>
      <c r="D1" s="3"/>
    </row>
    <row r="2" spans="1:12" x14ac:dyDescent="0.25">
      <c r="A2" s="1"/>
      <c r="B2" s="2"/>
      <c r="C2" s="1"/>
      <c r="D2" s="3"/>
    </row>
    <row r="3" spans="1:12" x14ac:dyDescent="0.25">
      <c r="A3" s="1"/>
      <c r="B3" s="2"/>
      <c r="C3" s="1"/>
      <c r="D3" s="3"/>
    </row>
    <row r="4" spans="1:12" ht="19.5" x14ac:dyDescent="0.25">
      <c r="A4" s="1"/>
      <c r="B4" s="6" t="s">
        <v>0</v>
      </c>
      <c r="C4" s="7"/>
      <c r="D4" s="3"/>
    </row>
    <row r="5" spans="1:12" ht="19.5" x14ac:dyDescent="0.25">
      <c r="A5" s="1"/>
      <c r="B5" s="8" t="s">
        <v>1</v>
      </c>
      <c r="C5" s="9"/>
      <c r="D5" s="3"/>
    </row>
    <row r="6" spans="1:12" ht="18.75" x14ac:dyDescent="0.25">
      <c r="B6" s="10"/>
      <c r="C6" s="11"/>
      <c r="D6" s="3"/>
    </row>
    <row r="7" spans="1:12" x14ac:dyDescent="0.25">
      <c r="A7" s="1"/>
      <c r="B7" s="12"/>
      <c r="C7" s="12"/>
      <c r="D7" s="3"/>
    </row>
    <row r="8" spans="1:12" ht="18" x14ac:dyDescent="0.25">
      <c r="A8" s="1"/>
      <c r="B8" s="13" t="s">
        <v>2</v>
      </c>
      <c r="C8" s="14"/>
      <c r="D8" s="3"/>
    </row>
    <row r="9" spans="1:12" ht="18" x14ac:dyDescent="0.25">
      <c r="A9" s="1"/>
      <c r="B9" s="13" t="s">
        <v>3</v>
      </c>
      <c r="C9" s="14"/>
      <c r="D9" s="3"/>
      <c r="L9" s="15"/>
    </row>
    <row r="10" spans="1:12" x14ac:dyDescent="0.25">
      <c r="A10" s="1"/>
      <c r="B10" s="12" t="s">
        <v>4</v>
      </c>
      <c r="C10" s="2"/>
      <c r="D10" s="3"/>
    </row>
    <row r="11" spans="1:12" x14ac:dyDescent="0.25">
      <c r="A11" s="1"/>
      <c r="B11" s="2"/>
      <c r="C11" s="16"/>
      <c r="D11" s="3"/>
    </row>
    <row r="12" spans="1:12" x14ac:dyDescent="0.25">
      <c r="A12" s="48"/>
      <c r="B12" s="48"/>
    </row>
    <row r="13" spans="1:12" ht="12.75" customHeight="1" x14ac:dyDescent="0.25">
      <c r="A13" s="17"/>
      <c r="B13" s="18"/>
    </row>
    <row r="14" spans="1:12" x14ac:dyDescent="0.25">
      <c r="A14" s="19" t="s">
        <v>5</v>
      </c>
      <c r="B14" s="17"/>
    </row>
    <row r="15" spans="1:12" x14ac:dyDescent="0.25">
      <c r="A15" s="19" t="s">
        <v>6</v>
      </c>
      <c r="B15" s="17"/>
    </row>
    <row r="16" spans="1:12" x14ac:dyDescent="0.25">
      <c r="A16" s="20" t="s">
        <v>7</v>
      </c>
      <c r="C16" s="21">
        <f>+'[1]Efectivo y Equivalente a efecti'!C25</f>
        <v>81358483.439999998</v>
      </c>
    </row>
    <row r="17" spans="1:4" hidden="1" x14ac:dyDescent="0.25">
      <c r="A17" s="20" t="s">
        <v>8</v>
      </c>
      <c r="C17" s="22">
        <v>0</v>
      </c>
    </row>
    <row r="18" spans="1:4" ht="31.5" hidden="1" x14ac:dyDescent="0.25">
      <c r="A18" s="20" t="s">
        <v>9</v>
      </c>
      <c r="C18" s="22">
        <v>0</v>
      </c>
    </row>
    <row r="19" spans="1:4" x14ac:dyDescent="0.25">
      <c r="A19" s="20" t="s">
        <v>10</v>
      </c>
      <c r="C19" s="21">
        <f>+'[1]Cuentas Por Cobrar'!D19</f>
        <v>446926637.25</v>
      </c>
    </row>
    <row r="20" spans="1:4" x14ac:dyDescent="0.25">
      <c r="A20" s="20" t="s">
        <v>11</v>
      </c>
      <c r="C20" s="21">
        <f>+[1]Inventario!C22</f>
        <v>141152538.90000001</v>
      </c>
    </row>
    <row r="21" spans="1:4" x14ac:dyDescent="0.25">
      <c r="A21" s="20" t="s">
        <v>12</v>
      </c>
      <c r="C21" s="23">
        <f>'[1]Pagos Anticipados '!K22</f>
        <v>1717258.1058333335</v>
      </c>
    </row>
    <row r="22" spans="1:4" x14ac:dyDescent="0.25">
      <c r="A22" s="20" t="s">
        <v>13</v>
      </c>
      <c r="C22" s="24">
        <v>0</v>
      </c>
    </row>
    <row r="23" spans="1:4" x14ac:dyDescent="0.25">
      <c r="A23" s="19" t="s">
        <v>14</v>
      </c>
      <c r="C23" s="25">
        <f>SUM(C16:C22)</f>
        <v>671154917.69583333</v>
      </c>
    </row>
    <row r="24" spans="1:4" x14ac:dyDescent="0.25">
      <c r="A24" s="19"/>
      <c r="C24" s="26"/>
    </row>
    <row r="25" spans="1:4" x14ac:dyDescent="0.25">
      <c r="A25" s="19" t="s">
        <v>15</v>
      </c>
      <c r="C25" s="27"/>
    </row>
    <row r="26" spans="1:4" hidden="1" x14ac:dyDescent="0.25">
      <c r="A26" s="20" t="s">
        <v>16</v>
      </c>
      <c r="C26" s="28">
        <v>0</v>
      </c>
    </row>
    <row r="27" spans="1:4" hidden="1" x14ac:dyDescent="0.25">
      <c r="A27" s="20" t="s">
        <v>17</v>
      </c>
      <c r="C27" s="28">
        <v>0</v>
      </c>
    </row>
    <row r="28" spans="1:4" hidden="1" x14ac:dyDescent="0.25">
      <c r="A28" s="20" t="s">
        <v>18</v>
      </c>
      <c r="C28" s="28">
        <v>0</v>
      </c>
    </row>
    <row r="29" spans="1:4" hidden="1" x14ac:dyDescent="0.25">
      <c r="A29" s="20" t="s">
        <v>19</v>
      </c>
      <c r="C29" s="28">
        <v>0</v>
      </c>
    </row>
    <row r="30" spans="1:4" x14ac:dyDescent="0.25">
      <c r="A30" s="20" t="s">
        <v>20</v>
      </c>
      <c r="C30" s="22">
        <f>+'[1]Activo Fijo'!D21</f>
        <v>90286139.319999993</v>
      </c>
      <c r="D30" s="15"/>
    </row>
    <row r="31" spans="1:4" hidden="1" x14ac:dyDescent="0.25">
      <c r="A31" s="20" t="s">
        <v>21</v>
      </c>
      <c r="C31" s="23"/>
    </row>
    <row r="32" spans="1:4" hidden="1" x14ac:dyDescent="0.25">
      <c r="A32" s="20" t="s">
        <v>22</v>
      </c>
      <c r="C32" s="29">
        <v>0</v>
      </c>
    </row>
    <row r="33" spans="1:3" x14ac:dyDescent="0.25">
      <c r="A33" s="19" t="s">
        <v>23</v>
      </c>
      <c r="C33" s="25">
        <f>+C30</f>
        <v>90286139.319999993</v>
      </c>
    </row>
    <row r="34" spans="1:3" x14ac:dyDescent="0.25">
      <c r="A34" s="19"/>
      <c r="C34" s="26"/>
    </row>
    <row r="35" spans="1:3" ht="16.5" thickBot="1" x14ac:dyDescent="0.3">
      <c r="A35" s="19" t="s">
        <v>24</v>
      </c>
      <c r="C35" s="30">
        <f>+C23+C33</f>
        <v>761441057.01583338</v>
      </c>
    </row>
    <row r="36" spans="1:3" ht="16.5" thickTop="1" x14ac:dyDescent="0.25">
      <c r="A36" s="49" t="s">
        <v>25</v>
      </c>
      <c r="C36" s="17"/>
    </row>
    <row r="37" spans="1:3" x14ac:dyDescent="0.25">
      <c r="A37" s="49"/>
      <c r="C37" s="31"/>
    </row>
    <row r="38" spans="1:3" hidden="1" x14ac:dyDescent="0.25">
      <c r="A38" s="20" t="s">
        <v>26</v>
      </c>
      <c r="C38" s="28">
        <v>0</v>
      </c>
    </row>
    <row r="39" spans="1:3" hidden="1" x14ac:dyDescent="0.25">
      <c r="A39" s="20" t="s">
        <v>27</v>
      </c>
      <c r="C39" s="22">
        <f>+'[2]Cuentas Por Pagar'!C15</f>
        <v>0</v>
      </c>
    </row>
    <row r="40" spans="1:3" hidden="1" x14ac:dyDescent="0.25">
      <c r="A40" s="20" t="s">
        <v>28</v>
      </c>
      <c r="C40" s="22">
        <v>0</v>
      </c>
    </row>
    <row r="41" spans="1:3" ht="31.5" hidden="1" x14ac:dyDescent="0.25">
      <c r="A41" s="20" t="s">
        <v>29</v>
      </c>
      <c r="C41" s="22">
        <v>0</v>
      </c>
    </row>
    <row r="42" spans="1:3" ht="31.5" hidden="1" x14ac:dyDescent="0.25">
      <c r="A42" s="20" t="s">
        <v>30</v>
      </c>
      <c r="C42" s="22">
        <v>0</v>
      </c>
    </row>
    <row r="43" spans="1:3" x14ac:dyDescent="0.25">
      <c r="A43" s="20" t="s">
        <v>31</v>
      </c>
      <c r="C43" s="32">
        <v>18313943.449999999</v>
      </c>
    </row>
    <row r="44" spans="1:3" ht="31.5" hidden="1" x14ac:dyDescent="0.25">
      <c r="A44" s="20" t="s">
        <v>32</v>
      </c>
      <c r="C44" s="22">
        <v>0</v>
      </c>
    </row>
    <row r="45" spans="1:3" hidden="1" x14ac:dyDescent="0.25">
      <c r="A45" s="20" t="s">
        <v>33</v>
      </c>
      <c r="C45" s="22">
        <v>0</v>
      </c>
    </row>
    <row r="46" spans="1:3" hidden="1" x14ac:dyDescent="0.25">
      <c r="A46" s="20" t="s">
        <v>34</v>
      </c>
      <c r="C46" s="24">
        <v>0</v>
      </c>
    </row>
    <row r="47" spans="1:3" x14ac:dyDescent="0.25">
      <c r="A47" s="19" t="s">
        <v>35</v>
      </c>
      <c r="C47" s="25">
        <f>SUM(C38:C46)</f>
        <v>18313943.449999999</v>
      </c>
    </row>
    <row r="48" spans="1:3" x14ac:dyDescent="0.25">
      <c r="A48" s="19"/>
      <c r="C48" s="26"/>
    </row>
    <row r="49" spans="1:4" x14ac:dyDescent="0.25">
      <c r="A49" s="19" t="s">
        <v>36</v>
      </c>
      <c r="C49" s="17"/>
    </row>
    <row r="50" spans="1:4" x14ac:dyDescent="0.25">
      <c r="A50" s="20" t="s">
        <v>37</v>
      </c>
      <c r="C50" s="23">
        <v>5327210.5199999996</v>
      </c>
    </row>
    <row r="51" spans="1:4" hidden="1" x14ac:dyDescent="0.25">
      <c r="A51" s="20" t="s">
        <v>38</v>
      </c>
      <c r="C51" s="28">
        <v>0</v>
      </c>
    </row>
    <row r="52" spans="1:4" hidden="1" x14ac:dyDescent="0.25">
      <c r="A52" s="20" t="s">
        <v>39</v>
      </c>
      <c r="C52" s="28">
        <v>0</v>
      </c>
    </row>
    <row r="53" spans="1:4" hidden="1" x14ac:dyDescent="0.25">
      <c r="A53" s="20" t="s">
        <v>40</v>
      </c>
      <c r="C53" s="23"/>
    </row>
    <row r="54" spans="1:4" ht="31.5" hidden="1" x14ac:dyDescent="0.25">
      <c r="A54" s="20" t="s">
        <v>41</v>
      </c>
      <c r="C54" s="28">
        <v>0</v>
      </c>
    </row>
    <row r="55" spans="1:4" hidden="1" x14ac:dyDescent="0.25">
      <c r="A55" s="20" t="s">
        <v>42</v>
      </c>
      <c r="C55" s="29">
        <v>0</v>
      </c>
    </row>
    <row r="56" spans="1:4" x14ac:dyDescent="0.25">
      <c r="A56" s="19" t="s">
        <v>43</v>
      </c>
      <c r="C56" s="33">
        <f>SUM(C50:C55)</f>
        <v>5327210.5199999996</v>
      </c>
    </row>
    <row r="57" spans="1:4" x14ac:dyDescent="0.25">
      <c r="A57" s="19"/>
      <c r="C57" s="26"/>
      <c r="D57" s="34"/>
    </row>
    <row r="58" spans="1:4" x14ac:dyDescent="0.25">
      <c r="A58" s="19" t="s">
        <v>44</v>
      </c>
      <c r="C58" s="35">
        <f>+C47+C56</f>
        <v>23641153.969999999</v>
      </c>
      <c r="D58" s="34"/>
    </row>
    <row r="59" spans="1:4" x14ac:dyDescent="0.25">
      <c r="A59" s="19"/>
      <c r="C59" s="26"/>
      <c r="D59" s="34"/>
    </row>
    <row r="60" spans="1:4" x14ac:dyDescent="0.25">
      <c r="A60" s="19" t="s">
        <v>45</v>
      </c>
      <c r="C60" s="17"/>
      <c r="D60" s="34"/>
    </row>
    <row r="61" spans="1:4" x14ac:dyDescent="0.25">
      <c r="A61" s="20" t="s">
        <v>46</v>
      </c>
      <c r="C61" s="22">
        <f>+'[2]Cambio de Patrimonio'!B17</f>
        <v>412502736.45999998</v>
      </c>
      <c r="D61" s="34"/>
    </row>
    <row r="62" spans="1:4" x14ac:dyDescent="0.25">
      <c r="A62" s="20" t="s">
        <v>47</v>
      </c>
      <c r="C62" s="28">
        <v>0</v>
      </c>
      <c r="D62" s="36"/>
    </row>
    <row r="63" spans="1:4" x14ac:dyDescent="0.25">
      <c r="A63" s="20" t="s">
        <v>48</v>
      </c>
      <c r="C63" s="37">
        <f>+'[1]Estado de Rend. Fianac. Mensual'!B35</f>
        <v>13986094.357499972</v>
      </c>
      <c r="D63" s="34"/>
    </row>
    <row r="64" spans="1:4" x14ac:dyDescent="0.25">
      <c r="A64" s="20" t="s">
        <v>49</v>
      </c>
      <c r="C64" s="22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+82370382.94+1753163.16+144766.74+3046110.03+495836.95-3185622.1+7651671.27+58022418.475-10006.8-34689142.51+7507105.94-1659240.58</f>
        <v>311311072.22499996</v>
      </c>
      <c r="D64" s="34"/>
    </row>
    <row r="65" spans="1:11" x14ac:dyDescent="0.25">
      <c r="A65" s="20" t="s">
        <v>50</v>
      </c>
      <c r="C65" s="29">
        <v>0</v>
      </c>
      <c r="D65" s="34"/>
    </row>
    <row r="66" spans="1:11" s="39" customFormat="1" x14ac:dyDescent="0.25">
      <c r="A66" s="38" t="s">
        <v>51</v>
      </c>
      <c r="C66" s="40">
        <f>SUM(C61:C65)</f>
        <v>737799903.0424999</v>
      </c>
      <c r="D66" s="34"/>
      <c r="E66" s="4"/>
      <c r="F66" s="4"/>
      <c r="G66" s="4"/>
      <c r="H66" s="4"/>
      <c r="I66" s="4"/>
      <c r="J66" s="41"/>
      <c r="K66" s="41"/>
    </row>
    <row r="67" spans="1:11" ht="32.25" thickBot="1" x14ac:dyDescent="0.3">
      <c r="A67" s="19" t="s">
        <v>52</v>
      </c>
      <c r="C67" s="42">
        <f>SUM(C58+C66)</f>
        <v>761441057.01249993</v>
      </c>
      <c r="D67" s="36"/>
    </row>
    <row r="68" spans="1:11" ht="16.5" thickTop="1" x14ac:dyDescent="0.25">
      <c r="B68" s="43"/>
      <c r="C68" s="44"/>
      <c r="D68" s="34"/>
    </row>
    <row r="69" spans="1:11" x14ac:dyDescent="0.25">
      <c r="B69" s="4"/>
      <c r="C69" s="45"/>
      <c r="D69" s="34"/>
    </row>
    <row r="70" spans="1:11" x14ac:dyDescent="0.25">
      <c r="B70" s="4"/>
      <c r="C70" s="44"/>
      <c r="D70" s="34"/>
    </row>
    <row r="71" spans="1:11" x14ac:dyDescent="0.25">
      <c r="A71"/>
      <c r="B71" s="15"/>
      <c r="C71" s="44"/>
    </row>
    <row r="72" spans="1:11" x14ac:dyDescent="0.25">
      <c r="C72" s="44"/>
    </row>
    <row r="73" spans="1:11" x14ac:dyDescent="0.25">
      <c r="B73"/>
      <c r="C73" s="44"/>
    </row>
    <row r="74" spans="1:11" x14ac:dyDescent="0.25">
      <c r="A74" s="46" t="s">
        <v>53</v>
      </c>
      <c r="C74" s="44"/>
    </row>
    <row r="75" spans="1:11" x14ac:dyDescent="0.25">
      <c r="A75" s="47" t="s">
        <v>54</v>
      </c>
      <c r="C75" s="44"/>
    </row>
    <row r="76" spans="1:11" x14ac:dyDescent="0.25">
      <c r="C76" s="44"/>
    </row>
    <row r="77" spans="1:11" x14ac:dyDescent="0.25">
      <c r="C77" s="44"/>
    </row>
    <row r="78" spans="1:11" x14ac:dyDescent="0.25">
      <c r="C78" s="44"/>
    </row>
    <row r="79" spans="1:11" x14ac:dyDescent="0.25">
      <c r="C79" s="44"/>
    </row>
    <row r="80" spans="1:11" x14ac:dyDescent="0.25">
      <c r="C80" s="44"/>
    </row>
    <row r="81" spans="3:3" x14ac:dyDescent="0.25">
      <c r="C81" s="44"/>
    </row>
    <row r="82" spans="3:3" x14ac:dyDescent="0.25">
      <c r="C82" s="44"/>
    </row>
    <row r="1048576" spans="9:11" x14ac:dyDescent="0.25">
      <c r="I1048576" s="4">
        <f>SUM(G1048576:H1048576)</f>
        <v>0</v>
      </c>
      <c r="J1048576" s="4">
        <f>SUM(J16)</f>
        <v>0</v>
      </c>
      <c r="K1048576" s="4">
        <f>SUM(K14:K1048575)</f>
        <v>0</v>
      </c>
    </row>
  </sheetData>
  <mergeCells count="2">
    <mergeCell ref="A12:B12"/>
    <mergeCell ref="A36:A37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8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opLeftCell="A34" workbookViewId="0">
      <selection activeCell="F19" sqref="F19"/>
    </sheetView>
  </sheetViews>
  <sheetFormatPr baseColWidth="10" defaultColWidth="11.42578125" defaultRowHeight="15.75" x14ac:dyDescent="0.25"/>
  <cols>
    <col min="1" max="1" width="43.85546875" style="5" customWidth="1"/>
    <col min="2" max="2" width="22" style="34" bestFit="1" customWidth="1"/>
    <col min="3" max="3" width="18.7109375" style="84" customWidth="1"/>
    <col min="4" max="4" width="17.28515625" style="84" customWidth="1"/>
    <col min="5" max="5" width="16.28515625" style="44" bestFit="1" customWidth="1"/>
    <col min="6" max="6" width="43.5703125" style="34" bestFit="1" customWidth="1"/>
    <col min="7" max="7" width="14.42578125" style="44" bestFit="1" customWidth="1"/>
    <col min="8" max="8" width="12.140625" style="44" bestFit="1" customWidth="1"/>
    <col min="9" max="11" width="11.5703125" style="4" bestFit="1" customWidth="1"/>
    <col min="12" max="16384" width="11.42578125" style="5"/>
  </cols>
  <sheetData>
    <row r="1" spans="1:12" x14ac:dyDescent="0.25">
      <c r="A1" s="1"/>
      <c r="B1" s="2"/>
      <c r="C1" s="77"/>
      <c r="D1" s="78"/>
    </row>
    <row r="2" spans="1:12" x14ac:dyDescent="0.25">
      <c r="A2" s="1"/>
      <c r="B2" s="2"/>
      <c r="C2" s="77"/>
      <c r="D2" s="78"/>
    </row>
    <row r="3" spans="1:12" x14ac:dyDescent="0.25">
      <c r="A3" s="1"/>
      <c r="B3" s="2"/>
      <c r="C3" s="77"/>
      <c r="D3" s="78"/>
    </row>
    <row r="4" spans="1:12" ht="19.5" x14ac:dyDescent="0.25">
      <c r="A4" s="107" t="s">
        <v>0</v>
      </c>
      <c r="B4" s="107"/>
      <c r="C4" s="107"/>
      <c r="D4" s="107"/>
    </row>
    <row r="5" spans="1:12" ht="19.5" customHeight="1" x14ac:dyDescent="0.25">
      <c r="A5" s="106" t="s">
        <v>107</v>
      </c>
      <c r="B5" s="106"/>
      <c r="C5" s="106"/>
      <c r="D5" s="106"/>
    </row>
    <row r="6" spans="1:12" ht="18.75" x14ac:dyDescent="0.25">
      <c r="B6" s="10"/>
      <c r="C6" s="79"/>
      <c r="D6" s="78"/>
    </row>
    <row r="7" spans="1:12" x14ac:dyDescent="0.25">
      <c r="A7" s="1"/>
      <c r="B7" s="12"/>
      <c r="C7" s="80"/>
      <c r="D7" s="78"/>
    </row>
    <row r="8" spans="1:12" ht="18" x14ac:dyDescent="0.25">
      <c r="A8" s="108" t="s">
        <v>108</v>
      </c>
      <c r="B8" s="108"/>
      <c r="C8" s="108"/>
      <c r="D8" s="108"/>
    </row>
    <row r="9" spans="1:12" ht="18" x14ac:dyDescent="0.25">
      <c r="A9" s="109" t="s">
        <v>109</v>
      </c>
      <c r="B9" s="109"/>
      <c r="C9" s="109"/>
      <c r="D9" s="109"/>
      <c r="L9" s="15"/>
    </row>
    <row r="10" spans="1:12" x14ac:dyDescent="0.25">
      <c r="A10" s="110" t="s">
        <v>4</v>
      </c>
      <c r="B10" s="110"/>
      <c r="C10" s="110"/>
      <c r="D10" s="110"/>
      <c r="L10" s="15"/>
    </row>
    <row r="11" spans="1:12" x14ac:dyDescent="0.25">
      <c r="A11" s="81"/>
      <c r="B11" s="82"/>
      <c r="C11" s="83"/>
      <c r="D11" s="78"/>
      <c r="L11" s="15"/>
    </row>
    <row r="12" spans="1:12" x14ac:dyDescent="0.25">
      <c r="A12" s="48"/>
      <c r="B12" s="48"/>
      <c r="L12" s="15"/>
    </row>
    <row r="13" spans="1:12" x14ac:dyDescent="0.25">
      <c r="B13" s="85"/>
    </row>
    <row r="14" spans="1:12" x14ac:dyDescent="0.25">
      <c r="A14" s="86" t="s">
        <v>110</v>
      </c>
      <c r="C14" s="87"/>
      <c r="D14" s="87"/>
      <c r="L14" s="15"/>
    </row>
    <row r="15" spans="1:12" hidden="1" x14ac:dyDescent="0.25">
      <c r="A15" s="88" t="s">
        <v>111</v>
      </c>
      <c r="B15" s="89">
        <v>0</v>
      </c>
      <c r="C15" s="87"/>
      <c r="D15" s="87"/>
    </row>
    <row r="16" spans="1:12" x14ac:dyDescent="0.25">
      <c r="A16" s="88" t="s">
        <v>112</v>
      </c>
      <c r="B16" s="90">
        <f>+'[1]Ejecucion Presupuestaria'!G15</f>
        <v>46915475.530000001</v>
      </c>
      <c r="C16" s="91">
        <f>+'[1]Ejecucion Presupuestaria'!G15</f>
        <v>46915475.530000001</v>
      </c>
      <c r="D16" s="87">
        <f>+'[1]Ejecucion Presupuestaria'!G15</f>
        <v>46915475.530000001</v>
      </c>
      <c r="G16" s="92"/>
    </row>
    <row r="17" spans="1:4" x14ac:dyDescent="0.25">
      <c r="A17" s="88" t="s">
        <v>113</v>
      </c>
      <c r="B17" s="90">
        <f>+'[1]Ejecucion Presupuestaria'!G14</f>
        <v>42537895.889999993</v>
      </c>
      <c r="C17" s="91">
        <f>+'[1]Ejecucion Presupuestaria'!G14</f>
        <v>42537895.889999993</v>
      </c>
      <c r="D17" s="87">
        <f>+'[1]Ejecucion Presupuestaria'!G14</f>
        <v>42537895.889999993</v>
      </c>
    </row>
    <row r="18" spans="1:4" x14ac:dyDescent="0.25">
      <c r="A18" s="88" t="s">
        <v>114</v>
      </c>
      <c r="B18" s="90">
        <f>+'[1]Ejecucion Presupuestaria'!J14</f>
        <v>940005.7</v>
      </c>
      <c r="C18" s="91"/>
      <c r="D18" s="87">
        <f>SUM(D16:D17)</f>
        <v>89453371.419999987</v>
      </c>
    </row>
    <row r="19" spans="1:4" x14ac:dyDescent="0.25">
      <c r="A19" s="86" t="s">
        <v>115</v>
      </c>
      <c r="B19" s="93">
        <f>SUM(B15:B18)</f>
        <v>90393377.11999999</v>
      </c>
      <c r="C19" s="91"/>
      <c r="D19" s="87"/>
    </row>
    <row r="20" spans="1:4" x14ac:dyDescent="0.25">
      <c r="A20" s="94"/>
      <c r="B20" s="95"/>
      <c r="C20" s="91"/>
      <c r="D20" s="96"/>
    </row>
    <row r="21" spans="1:4" x14ac:dyDescent="0.25">
      <c r="A21" s="97" t="s">
        <v>116</v>
      </c>
      <c r="C21" s="91"/>
      <c r="D21" s="87"/>
    </row>
    <row r="22" spans="1:4" x14ac:dyDescent="0.25">
      <c r="A22" s="88" t="s">
        <v>117</v>
      </c>
      <c r="B22" s="98">
        <f>+'[1]Ejecucion Presupuestaria'!Q6</f>
        <v>48484247.339999996</v>
      </c>
      <c r="C22" s="91">
        <f>+'[1]Ejecucion Presupuestaria'!Q6</f>
        <v>48484247.339999996</v>
      </c>
      <c r="D22" s="87"/>
    </row>
    <row r="23" spans="1:4" x14ac:dyDescent="0.25">
      <c r="A23" s="88" t="s">
        <v>118</v>
      </c>
      <c r="B23" s="98"/>
      <c r="C23" s="91"/>
      <c r="D23" s="87"/>
    </row>
    <row r="24" spans="1:4" x14ac:dyDescent="0.25">
      <c r="A24" s="88" t="s">
        <v>119</v>
      </c>
      <c r="B24" s="98">
        <f>+'[1]Ejecucion Presupuestaria'!Q8</f>
        <v>21318798.630000003</v>
      </c>
      <c r="C24" s="91">
        <f>+'[1]Ejecucion Presupuestaria'!Q8</f>
        <v>21318798.630000003</v>
      </c>
      <c r="D24" s="87"/>
    </row>
    <row r="25" spans="1:4" x14ac:dyDescent="0.25">
      <c r="A25" s="88" t="s">
        <v>120</v>
      </c>
      <c r="B25" s="98">
        <f>+'[1]Activo Fijo'!D23+'[1]Pagos Anticipados '!L22</f>
        <v>1473652.4925000002</v>
      </c>
      <c r="C25" s="91">
        <f>+'[1]Activo Fijo'!D23+'[1]Pagos Anticipados '!L22</f>
        <v>1473652.4925000002</v>
      </c>
      <c r="D25" s="87"/>
    </row>
    <row r="26" spans="1:4" x14ac:dyDescent="0.25">
      <c r="A26" s="88" t="s">
        <v>121</v>
      </c>
      <c r="B26" s="89"/>
      <c r="C26" s="91"/>
      <c r="D26" s="87"/>
    </row>
    <row r="27" spans="1:4" x14ac:dyDescent="0.25">
      <c r="A27" s="88" t="s">
        <v>122</v>
      </c>
      <c r="B27" s="90">
        <f>+'[1]Ejecucion Presupuestaria'!Q7-B28</f>
        <v>5130110.26</v>
      </c>
      <c r="C27" s="91">
        <f>+'[1]Ejecucion Presupuestaria'!Q7</f>
        <v>5130584.3</v>
      </c>
      <c r="D27" s="87"/>
    </row>
    <row r="28" spans="1:4" x14ac:dyDescent="0.25">
      <c r="A28" s="88" t="s">
        <v>123</v>
      </c>
      <c r="B28" s="90">
        <f>+'[1]Ejecucion Presupuestaria'!J183</f>
        <v>474.04</v>
      </c>
      <c r="C28" s="91"/>
      <c r="D28" s="87"/>
    </row>
    <row r="29" spans="1:4" x14ac:dyDescent="0.25">
      <c r="A29" s="86" t="s">
        <v>124</v>
      </c>
      <c r="B29" s="99">
        <f>SUM(B22:B28)</f>
        <v>76407282.762500018</v>
      </c>
      <c r="C29" s="91"/>
      <c r="D29" s="87"/>
    </row>
    <row r="30" spans="1:4" x14ac:dyDescent="0.25">
      <c r="A30" s="94"/>
      <c r="B30" s="95"/>
      <c r="C30" s="91"/>
      <c r="D30" s="87"/>
    </row>
    <row r="31" spans="1:4" x14ac:dyDescent="0.25">
      <c r="A31" s="88" t="s">
        <v>125</v>
      </c>
      <c r="B31" s="89" t="s">
        <v>126</v>
      </c>
      <c r="C31" s="91"/>
      <c r="D31" s="87"/>
    </row>
    <row r="32" spans="1:4" x14ac:dyDescent="0.25">
      <c r="A32" s="94"/>
      <c r="C32" s="91"/>
      <c r="D32" s="87"/>
    </row>
    <row r="33" spans="1:4" x14ac:dyDescent="0.25">
      <c r="A33" s="88" t="s">
        <v>127</v>
      </c>
      <c r="B33" s="89">
        <v>0</v>
      </c>
      <c r="C33" s="91">
        <f>+'[1]Ejecucion Presupuestaria'!Q9</f>
        <v>8299745.1399999997</v>
      </c>
      <c r="D33" s="87"/>
    </row>
    <row r="34" spans="1:4" x14ac:dyDescent="0.25">
      <c r="A34" s="94"/>
      <c r="C34" s="91">
        <f>+C32+C33</f>
        <v>8299745.1399999997</v>
      </c>
      <c r="D34" s="87"/>
    </row>
    <row r="35" spans="1:4" x14ac:dyDescent="0.25">
      <c r="A35" s="86" t="s">
        <v>48</v>
      </c>
      <c r="B35" s="100">
        <f>+B19-B29</f>
        <v>13986094.357499972</v>
      </c>
      <c r="C35" s="91">
        <f>+B35-'[1]Flujo de Efectivo Mensual'!B59</f>
        <v>6826092.6474999813</v>
      </c>
      <c r="D35" s="87"/>
    </row>
    <row r="36" spans="1:4" x14ac:dyDescent="0.25">
      <c r="A36" s="94"/>
      <c r="B36" s="95"/>
      <c r="C36" s="91"/>
      <c r="D36" s="87"/>
    </row>
    <row r="37" spans="1:4" x14ac:dyDescent="0.25">
      <c r="A37" s="101" t="s">
        <v>128</v>
      </c>
      <c r="C37" s="91"/>
      <c r="D37" s="87"/>
    </row>
    <row r="38" spans="1:4" x14ac:dyDescent="0.25">
      <c r="A38" s="88" t="s">
        <v>129</v>
      </c>
      <c r="B38" s="89">
        <v>0</v>
      </c>
      <c r="C38" s="91"/>
      <c r="D38" s="87"/>
    </row>
    <row r="39" spans="1:4" x14ac:dyDescent="0.25">
      <c r="A39" s="88" t="s">
        <v>50</v>
      </c>
      <c r="B39" s="89">
        <v>0</v>
      </c>
      <c r="C39" s="91"/>
      <c r="D39" s="87"/>
    </row>
    <row r="40" spans="1:4" ht="16.5" thickBot="1" x14ac:dyDescent="0.3">
      <c r="A40" s="102"/>
      <c r="B40" s="103">
        <v>0</v>
      </c>
      <c r="C40" s="91"/>
      <c r="D40" s="87"/>
    </row>
    <row r="41" spans="1:4" ht="16.5" thickTop="1" x14ac:dyDescent="0.25">
      <c r="A41" s="94"/>
      <c r="C41" s="91"/>
      <c r="D41" s="87"/>
    </row>
    <row r="42" spans="1:4" x14ac:dyDescent="0.25">
      <c r="A42" s="104"/>
      <c r="C42" s="91"/>
      <c r="D42" s="87"/>
    </row>
    <row r="43" spans="1:4" x14ac:dyDescent="0.25">
      <c r="A43" s="104"/>
      <c r="C43" s="91"/>
      <c r="D43" s="87"/>
    </row>
    <row r="44" spans="1:4" x14ac:dyDescent="0.25">
      <c r="A44" s="104"/>
      <c r="C44" s="91"/>
      <c r="D44" s="87"/>
    </row>
    <row r="45" spans="1:4" x14ac:dyDescent="0.25">
      <c r="A45" s="104"/>
      <c r="C45" s="105"/>
    </row>
    <row r="46" spans="1:4" x14ac:dyDescent="0.25">
      <c r="C46" s="105"/>
    </row>
    <row r="47" spans="1:4" x14ac:dyDescent="0.25">
      <c r="A47" s="46" t="s">
        <v>53</v>
      </c>
      <c r="C47" s="105"/>
    </row>
    <row r="48" spans="1:4" x14ac:dyDescent="0.25">
      <c r="A48" s="47" t="s">
        <v>54</v>
      </c>
    </row>
  </sheetData>
  <mergeCells count="6">
    <mergeCell ref="A12:B12"/>
    <mergeCell ref="A5:D5"/>
    <mergeCell ref="A4:D4"/>
    <mergeCell ref="A8:D8"/>
    <mergeCell ref="A9:D9"/>
    <mergeCell ref="A10:D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71"/>
  <sheetViews>
    <sheetView topLeftCell="A60" workbookViewId="0">
      <selection activeCell="H60" sqref="H60"/>
    </sheetView>
  </sheetViews>
  <sheetFormatPr baseColWidth="10" defaultColWidth="11.42578125" defaultRowHeight="15.75" x14ac:dyDescent="0.25"/>
  <cols>
    <col min="1" max="1" width="58.7109375" style="5" customWidth="1"/>
    <col min="2" max="2" width="21.42578125" style="4" customWidth="1"/>
    <col min="3" max="3" width="18.85546875" style="34" hidden="1" customWidth="1"/>
    <col min="4" max="5" width="18.85546875" style="44" hidden="1" customWidth="1"/>
    <col min="6" max="6" width="18.5703125" style="44" customWidth="1"/>
    <col min="7" max="7" width="17.42578125" style="44" bestFit="1" customWidth="1"/>
    <col min="8" max="8" width="18.5703125" style="4" bestFit="1" customWidth="1"/>
    <col min="9" max="9" width="14.42578125" style="4" bestFit="1" customWidth="1"/>
    <col min="10" max="10" width="17.42578125" style="4" bestFit="1" customWidth="1"/>
    <col min="11" max="12" width="13.28515625" style="4" bestFit="1" customWidth="1"/>
    <col min="13" max="13" width="14.42578125" style="4" bestFit="1" customWidth="1"/>
    <col min="14" max="16384" width="11.42578125" style="5"/>
  </cols>
  <sheetData>
    <row r="4" spans="1:9" x14ac:dyDescent="0.25">
      <c r="A4" s="50" t="s">
        <v>55</v>
      </c>
      <c r="B4" s="50"/>
      <c r="C4" s="50"/>
    </row>
    <row r="5" spans="1:9" x14ac:dyDescent="0.25">
      <c r="A5" s="48" t="s">
        <v>56</v>
      </c>
      <c r="B5" s="48"/>
      <c r="C5" s="48"/>
    </row>
    <row r="6" spans="1:9" x14ac:dyDescent="0.25">
      <c r="A6" s="51" t="s">
        <v>57</v>
      </c>
      <c r="B6" s="51"/>
      <c r="C6" s="51"/>
      <c r="H6" s="44"/>
    </row>
    <row r="7" spans="1:9" x14ac:dyDescent="0.25">
      <c r="A7" s="51" t="s">
        <v>58</v>
      </c>
      <c r="B7" s="51"/>
      <c r="C7" s="51"/>
      <c r="H7" s="44"/>
    </row>
    <row r="8" spans="1:9" x14ac:dyDescent="0.25">
      <c r="A8" s="52"/>
      <c r="B8" s="44"/>
      <c r="H8" s="44"/>
    </row>
    <row r="9" spans="1:9" x14ac:dyDescent="0.25">
      <c r="A9" s="52"/>
      <c r="B9" s="44"/>
      <c r="D9" s="44">
        <f>+D13+D14</f>
        <v>89453371.419999987</v>
      </c>
      <c r="H9" s="44"/>
      <c r="I9" s="44"/>
    </row>
    <row r="10" spans="1:9" x14ac:dyDescent="0.25">
      <c r="A10" s="53" t="s">
        <v>59</v>
      </c>
      <c r="B10" s="44"/>
      <c r="E10" s="44">
        <f>+'[1]Ejecucion Presupuestaria'!J17</f>
        <v>90393377.11999999</v>
      </c>
      <c r="H10" s="44"/>
      <c r="I10" s="44"/>
    </row>
    <row r="11" spans="1:9" hidden="1" x14ac:dyDescent="0.25">
      <c r="A11" s="54" t="s">
        <v>60</v>
      </c>
      <c r="B11" s="55">
        <v>0</v>
      </c>
      <c r="C11" s="56"/>
      <c r="H11" s="44"/>
      <c r="I11" s="44"/>
    </row>
    <row r="12" spans="1:9" hidden="1" x14ac:dyDescent="0.25">
      <c r="A12" s="54" t="s">
        <v>61</v>
      </c>
      <c r="B12" s="55">
        <v>0</v>
      </c>
      <c r="C12" s="56"/>
      <c r="H12" s="44"/>
      <c r="I12" s="44"/>
    </row>
    <row r="13" spans="1:9" x14ac:dyDescent="0.25">
      <c r="A13" s="54" t="s">
        <v>62</v>
      </c>
      <c r="B13" s="55">
        <f>+'[1]Ejecucion Presupuestaria'!G15</f>
        <v>46915475.530000001</v>
      </c>
      <c r="C13" s="57"/>
      <c r="D13" s="44">
        <f>+'[1]Ejecucion Presupuestaria'!G15</f>
        <v>46915475.530000001</v>
      </c>
      <c r="H13" s="44"/>
      <c r="I13" s="44"/>
    </row>
    <row r="14" spans="1:9" x14ac:dyDescent="0.25">
      <c r="A14" s="54" t="s">
        <v>63</v>
      </c>
      <c r="B14" s="55">
        <f>+D14</f>
        <v>42537895.889999993</v>
      </c>
      <c r="C14" s="57"/>
      <c r="D14" s="44">
        <f>+'[1]Ejecucion Presupuestaria'!G14</f>
        <v>42537895.889999993</v>
      </c>
      <c r="H14" s="44"/>
      <c r="I14" s="44"/>
    </row>
    <row r="15" spans="1:9" hidden="1" x14ac:dyDescent="0.25">
      <c r="A15" s="54" t="s">
        <v>64</v>
      </c>
      <c r="B15" s="55"/>
      <c r="C15" s="57"/>
      <c r="H15" s="44"/>
      <c r="I15" s="44"/>
    </row>
    <row r="16" spans="1:9" hidden="1" x14ac:dyDescent="0.25">
      <c r="A16" s="54" t="s">
        <v>65</v>
      </c>
      <c r="B16" s="55"/>
      <c r="C16" s="57"/>
      <c r="H16" s="44"/>
      <c r="I16" s="44"/>
    </row>
    <row r="17" spans="1:9" hidden="1" x14ac:dyDescent="0.25">
      <c r="A17" s="54" t="s">
        <v>66</v>
      </c>
      <c r="B17" s="55"/>
      <c r="C17" s="57"/>
      <c r="H17" s="44"/>
      <c r="I17" s="44"/>
    </row>
    <row r="18" spans="1:9" x14ac:dyDescent="0.25">
      <c r="A18" s="54" t="s">
        <v>67</v>
      </c>
      <c r="B18" s="55">
        <f>+D18</f>
        <v>940005.7</v>
      </c>
      <c r="C18" s="36"/>
      <c r="D18" s="44">
        <f>+'[1]Ejecucion Presupuestaria'!J14</f>
        <v>940005.7</v>
      </c>
      <c r="H18" s="44"/>
      <c r="I18" s="44"/>
    </row>
    <row r="19" spans="1:9" ht="31.5" hidden="1" x14ac:dyDescent="0.25">
      <c r="A19" s="54" t="s">
        <v>68</v>
      </c>
      <c r="B19" s="55">
        <v>0</v>
      </c>
      <c r="C19" s="57"/>
      <c r="H19" s="44"/>
      <c r="I19" s="44"/>
    </row>
    <row r="20" spans="1:9" x14ac:dyDescent="0.25">
      <c r="A20" s="54" t="s">
        <v>69</v>
      </c>
      <c r="B20" s="55">
        <f t="shared" ref="B20:B26" si="0">+C20-D20</f>
        <v>-42465109.859999999</v>
      </c>
      <c r="C20" s="36"/>
      <c r="D20" s="44">
        <f>+'[1]Ejecucion Presupuestaria'!Q6-D21</f>
        <v>42465109.859999999</v>
      </c>
      <c r="H20" s="44"/>
      <c r="I20" s="44"/>
    </row>
    <row r="21" spans="1:9" x14ac:dyDescent="0.25">
      <c r="A21" s="54" t="s">
        <v>70</v>
      </c>
      <c r="B21" s="55">
        <f t="shared" si="0"/>
        <v>-6019137.4799999995</v>
      </c>
      <c r="C21" s="36"/>
      <c r="D21" s="44">
        <f>+'[1]Ejecucion Presupuestaria'!J78</f>
        <v>6019137.4799999995</v>
      </c>
      <c r="H21" s="44"/>
      <c r="I21" s="44"/>
    </row>
    <row r="22" spans="1:9" hidden="1" x14ac:dyDescent="0.25">
      <c r="A22" s="54" t="s">
        <v>71</v>
      </c>
      <c r="B22" s="55">
        <f t="shared" si="0"/>
        <v>0</v>
      </c>
      <c r="C22" s="57"/>
      <c r="H22" s="44"/>
      <c r="I22" s="44"/>
    </row>
    <row r="23" spans="1:9" x14ac:dyDescent="0.25">
      <c r="A23" s="54" t="s">
        <v>72</v>
      </c>
      <c r="B23" s="55">
        <f t="shared" si="0"/>
        <v>-21318798.630000003</v>
      </c>
      <c r="C23" s="36"/>
      <c r="D23" s="44">
        <f>+'[1]Ejecucion Presupuestaria'!Q8</f>
        <v>21318798.630000003</v>
      </c>
      <c r="H23" s="44"/>
      <c r="I23" s="44"/>
    </row>
    <row r="24" spans="1:9" hidden="1" x14ac:dyDescent="0.25">
      <c r="A24" s="54" t="s">
        <v>73</v>
      </c>
      <c r="B24" s="55">
        <f t="shared" si="0"/>
        <v>0</v>
      </c>
      <c r="C24" s="57"/>
      <c r="H24" s="44"/>
      <c r="I24" s="44"/>
    </row>
    <row r="25" spans="1:9" hidden="1" x14ac:dyDescent="0.25">
      <c r="A25" s="54" t="s">
        <v>74</v>
      </c>
      <c r="B25" s="55">
        <f t="shared" si="0"/>
        <v>0</v>
      </c>
      <c r="C25" s="57"/>
      <c r="H25" s="44"/>
      <c r="I25" s="44"/>
    </row>
    <row r="26" spans="1:9" x14ac:dyDescent="0.25">
      <c r="A26" s="54" t="s">
        <v>75</v>
      </c>
      <c r="B26" s="55">
        <f t="shared" si="0"/>
        <v>-5130584.3</v>
      </c>
      <c r="C26" s="57"/>
      <c r="D26" s="44">
        <f>+'[1]Ejecucion Presupuestaria'!J87</f>
        <v>5130584.3</v>
      </c>
      <c r="H26" s="44"/>
      <c r="I26" s="44"/>
    </row>
    <row r="27" spans="1:9" x14ac:dyDescent="0.25">
      <c r="A27" s="58" t="s">
        <v>76</v>
      </c>
      <c r="B27" s="59">
        <f>SUM(B11:B26)</f>
        <v>15459746.84999999</v>
      </c>
      <c r="C27" s="60"/>
      <c r="E27" s="44">
        <f>SUM(D20:D26)</f>
        <v>74933630.269999996</v>
      </c>
      <c r="H27" s="44"/>
      <c r="I27" s="44"/>
    </row>
    <row r="28" spans="1:9" x14ac:dyDescent="0.25">
      <c r="A28" s="61"/>
      <c r="B28" s="62"/>
      <c r="C28" s="63"/>
      <c r="H28" s="44"/>
      <c r="I28" s="44"/>
    </row>
    <row r="29" spans="1:9" x14ac:dyDescent="0.25">
      <c r="A29" s="64" t="s">
        <v>77</v>
      </c>
      <c r="B29" s="65"/>
      <c r="C29" s="66"/>
      <c r="H29" s="44"/>
      <c r="I29" s="44"/>
    </row>
    <row r="30" spans="1:9" hidden="1" x14ac:dyDescent="0.25">
      <c r="A30" s="67" t="s">
        <v>78</v>
      </c>
      <c r="B30" s="55">
        <v>0</v>
      </c>
      <c r="C30" s="68"/>
      <c r="H30" s="44"/>
      <c r="I30" s="44"/>
    </row>
    <row r="31" spans="1:9" hidden="1" x14ac:dyDescent="0.25">
      <c r="A31" s="54" t="s">
        <v>79</v>
      </c>
      <c r="B31" s="55">
        <v>0</v>
      </c>
      <c r="C31" s="68"/>
      <c r="H31" s="44"/>
      <c r="I31" s="44"/>
    </row>
    <row r="32" spans="1:9" ht="31.5" hidden="1" x14ac:dyDescent="0.25">
      <c r="A32" s="54" t="s">
        <v>80</v>
      </c>
      <c r="B32" s="55">
        <v>0</v>
      </c>
      <c r="C32" s="68"/>
      <c r="H32" s="44"/>
      <c r="I32" s="44"/>
    </row>
    <row r="33" spans="1:9" ht="31.5" hidden="1" x14ac:dyDescent="0.25">
      <c r="A33" s="54" t="s">
        <v>81</v>
      </c>
      <c r="B33" s="55">
        <v>0</v>
      </c>
      <c r="C33" s="68"/>
      <c r="H33" s="44"/>
      <c r="I33" s="44"/>
    </row>
    <row r="34" spans="1:9" ht="31.5" hidden="1" x14ac:dyDescent="0.25">
      <c r="A34" s="54" t="s">
        <v>82</v>
      </c>
      <c r="B34" s="55">
        <v>0</v>
      </c>
      <c r="C34" s="68"/>
      <c r="H34" s="44"/>
      <c r="I34" s="44"/>
    </row>
    <row r="35" spans="1:9" hidden="1" x14ac:dyDescent="0.25">
      <c r="A35" s="54" t="s">
        <v>67</v>
      </c>
      <c r="B35" s="55">
        <v>0</v>
      </c>
      <c r="C35" s="68"/>
      <c r="H35" s="44"/>
      <c r="I35" s="44"/>
    </row>
    <row r="36" spans="1:9" x14ac:dyDescent="0.25">
      <c r="A36" s="54" t="s">
        <v>83</v>
      </c>
      <c r="B36" s="55">
        <f>+C36-D36</f>
        <v>-8299745.1399999997</v>
      </c>
      <c r="D36" s="44">
        <f>+'[1]Ejecucion Presupuestaria'!Q9</f>
        <v>8299745.1399999997</v>
      </c>
      <c r="F36" s="69"/>
      <c r="G36" s="69"/>
      <c r="H36" s="69"/>
      <c r="I36" s="44"/>
    </row>
    <row r="37" spans="1:9" ht="31.5" hidden="1" x14ac:dyDescent="0.25">
      <c r="A37" s="54" t="s">
        <v>84</v>
      </c>
      <c r="B37" s="55">
        <v>0</v>
      </c>
      <c r="C37" s="32"/>
      <c r="H37" s="44"/>
      <c r="I37" s="44"/>
    </row>
    <row r="38" spans="1:9" ht="31.5" hidden="1" x14ac:dyDescent="0.25">
      <c r="A38" s="54" t="s">
        <v>85</v>
      </c>
      <c r="B38" s="55">
        <v>0</v>
      </c>
      <c r="C38" s="32"/>
      <c r="H38" s="44"/>
      <c r="I38" s="44"/>
    </row>
    <row r="39" spans="1:9" ht="31.5" hidden="1" x14ac:dyDescent="0.25">
      <c r="A39" s="54" t="s">
        <v>86</v>
      </c>
      <c r="B39" s="55">
        <v>0</v>
      </c>
      <c r="C39" s="32"/>
      <c r="H39" s="44"/>
      <c r="I39" s="44"/>
    </row>
    <row r="40" spans="1:9" ht="31.5" hidden="1" x14ac:dyDescent="0.25">
      <c r="A40" s="54" t="s">
        <v>87</v>
      </c>
      <c r="B40" s="55">
        <v>0</v>
      </c>
      <c r="C40" s="32"/>
      <c r="H40" s="44"/>
      <c r="I40" s="44"/>
    </row>
    <row r="41" spans="1:9" hidden="1" x14ac:dyDescent="0.25">
      <c r="A41" s="54" t="s">
        <v>88</v>
      </c>
      <c r="B41" s="55">
        <v>0</v>
      </c>
      <c r="C41" s="32"/>
      <c r="H41" s="44"/>
      <c r="I41" s="44"/>
    </row>
    <row r="42" spans="1:9" hidden="1" x14ac:dyDescent="0.25">
      <c r="A42" s="54" t="s">
        <v>75</v>
      </c>
      <c r="B42" s="70">
        <v>0</v>
      </c>
      <c r="C42" s="71"/>
      <c r="H42" s="44"/>
      <c r="I42" s="44"/>
    </row>
    <row r="43" spans="1:9" x14ac:dyDescent="0.25">
      <c r="A43" s="64" t="s">
        <v>89</v>
      </c>
      <c r="B43" s="72">
        <f>SUM(B30:B42)</f>
        <v>-8299745.1399999997</v>
      </c>
      <c r="C43" s="73"/>
      <c r="H43" s="44"/>
      <c r="I43" s="44"/>
    </row>
    <row r="44" spans="1:9" x14ac:dyDescent="0.25">
      <c r="A44" s="61"/>
      <c r="B44" s="62"/>
      <c r="C44" s="74"/>
      <c r="D44" s="44">
        <f>SUM(D20:D43)</f>
        <v>83233375.409999996</v>
      </c>
      <c r="H44" s="44"/>
      <c r="I44" s="44"/>
    </row>
    <row r="45" spans="1:9" x14ac:dyDescent="0.25">
      <c r="A45" s="64" t="s">
        <v>90</v>
      </c>
      <c r="B45" s="65"/>
      <c r="C45" s="66"/>
      <c r="D45" s="44">
        <f>+'[1]Ejecucion Presupuestaria'!Q10</f>
        <v>83233375.409999996</v>
      </c>
      <c r="H45" s="44"/>
      <c r="I45" s="44"/>
    </row>
    <row r="46" spans="1:9" hidden="1" x14ac:dyDescent="0.25">
      <c r="A46" s="54" t="s">
        <v>91</v>
      </c>
      <c r="B46" s="55">
        <v>0</v>
      </c>
      <c r="C46" s="66"/>
      <c r="H46" s="44"/>
      <c r="I46" s="44"/>
    </row>
    <row r="47" spans="1:9" hidden="1" x14ac:dyDescent="0.25">
      <c r="A47" s="54" t="s">
        <v>92</v>
      </c>
      <c r="B47" s="55">
        <v>0</v>
      </c>
      <c r="C47" s="66"/>
      <c r="H47" s="44"/>
      <c r="I47" s="44"/>
    </row>
    <row r="48" spans="1:9" hidden="1" x14ac:dyDescent="0.25">
      <c r="A48" s="54" t="s">
        <v>93</v>
      </c>
      <c r="B48" s="55">
        <v>0</v>
      </c>
      <c r="C48" s="66"/>
      <c r="H48" s="44"/>
      <c r="I48" s="44"/>
    </row>
    <row r="49" spans="1:9" ht="31.5" hidden="1" x14ac:dyDescent="0.25">
      <c r="A49" s="54" t="s">
        <v>94</v>
      </c>
      <c r="B49" s="55">
        <v>0</v>
      </c>
      <c r="C49" s="66"/>
      <c r="H49" s="44"/>
      <c r="I49" s="44"/>
    </row>
    <row r="50" spans="1:9" hidden="1" x14ac:dyDescent="0.25">
      <c r="A50" s="54" t="s">
        <v>67</v>
      </c>
      <c r="B50" s="55">
        <v>0</v>
      </c>
      <c r="C50" s="66"/>
      <c r="H50" s="44"/>
      <c r="I50" s="44"/>
    </row>
    <row r="51" spans="1:9" ht="31.5" hidden="1" x14ac:dyDescent="0.25">
      <c r="A51" s="54" t="s">
        <v>95</v>
      </c>
      <c r="B51" s="55">
        <v>0</v>
      </c>
      <c r="C51" s="66"/>
      <c r="H51" s="44"/>
      <c r="I51" s="44"/>
    </row>
    <row r="52" spans="1:9" ht="31.5" hidden="1" x14ac:dyDescent="0.25">
      <c r="A52" s="54" t="s">
        <v>96</v>
      </c>
      <c r="B52" s="55">
        <v>0</v>
      </c>
      <c r="C52" s="66"/>
      <c r="H52" s="44"/>
      <c r="I52" s="44"/>
    </row>
    <row r="53" spans="1:9" hidden="1" x14ac:dyDescent="0.25">
      <c r="A53" s="54" t="s">
        <v>97</v>
      </c>
      <c r="B53" s="55">
        <v>0</v>
      </c>
      <c r="C53" s="66"/>
      <c r="H53" s="44"/>
      <c r="I53" s="44"/>
    </row>
    <row r="54" spans="1:9" hidden="1" x14ac:dyDescent="0.25">
      <c r="A54" s="54" t="s">
        <v>98</v>
      </c>
      <c r="B54" s="55">
        <v>0</v>
      </c>
      <c r="C54" s="66"/>
      <c r="H54" s="44"/>
      <c r="I54" s="44"/>
    </row>
    <row r="55" spans="1:9" ht="31.5" hidden="1" x14ac:dyDescent="0.25">
      <c r="A55" s="54" t="s">
        <v>99</v>
      </c>
      <c r="B55" s="55">
        <v>0</v>
      </c>
      <c r="C55" s="66"/>
      <c r="H55" s="44"/>
      <c r="I55" s="44"/>
    </row>
    <row r="56" spans="1:9" hidden="1" x14ac:dyDescent="0.25">
      <c r="A56" s="54" t="s">
        <v>100</v>
      </c>
      <c r="B56" s="70">
        <v>0</v>
      </c>
      <c r="C56" s="66"/>
      <c r="H56" s="44"/>
      <c r="I56" s="44"/>
    </row>
    <row r="57" spans="1:9" x14ac:dyDescent="0.25">
      <c r="A57" s="64" t="s">
        <v>101</v>
      </c>
      <c r="B57" s="59">
        <f>+B46+B47+B48+B49+B50-B51-B52-B53-B54-B55-B56</f>
        <v>0</v>
      </c>
      <c r="C57" s="66"/>
      <c r="D57" s="44">
        <f>+D44-D45</f>
        <v>0</v>
      </c>
      <c r="E57" s="44">
        <v>59073182.43</v>
      </c>
      <c r="H57" s="44"/>
      <c r="I57" s="44"/>
    </row>
    <row r="58" spans="1:9" x14ac:dyDescent="0.25">
      <c r="A58" s="61"/>
      <c r="B58" s="44"/>
      <c r="C58" s="66"/>
      <c r="H58" s="44"/>
      <c r="I58" s="44"/>
    </row>
    <row r="59" spans="1:9" ht="31.5" x14ac:dyDescent="0.25">
      <c r="A59" s="54" t="s">
        <v>102</v>
      </c>
      <c r="B59" s="55">
        <f>+B27+B43</f>
        <v>7160001.7099999906</v>
      </c>
      <c r="C59" s="66"/>
      <c r="H59" s="44"/>
      <c r="I59" s="44"/>
    </row>
    <row r="60" spans="1:9" x14ac:dyDescent="0.25">
      <c r="A60" s="54" t="s">
        <v>103</v>
      </c>
      <c r="B60" s="70">
        <f>+'[1]Efectivo y Equivalente a efecti'!M26</f>
        <v>74198481.730000004</v>
      </c>
      <c r="C60" s="66"/>
      <c r="D60" s="44" t="s">
        <v>104</v>
      </c>
      <c r="H60" s="44"/>
      <c r="I60" s="44"/>
    </row>
    <row r="61" spans="1:9" x14ac:dyDescent="0.25">
      <c r="A61" s="58" t="s">
        <v>105</v>
      </c>
      <c r="B61" s="59">
        <f>B59+B60</f>
        <v>81358483.439999998</v>
      </c>
      <c r="C61" s="66"/>
      <c r="D61" s="44" t="s">
        <v>106</v>
      </c>
      <c r="H61" s="44"/>
      <c r="I61" s="44"/>
    </row>
    <row r="62" spans="1:9" x14ac:dyDescent="0.25">
      <c r="A62" s="34"/>
      <c r="B62" s="44"/>
      <c r="C62" s="66"/>
      <c r="E62" s="75"/>
      <c r="H62" s="44"/>
      <c r="I62" s="44"/>
    </row>
    <row r="63" spans="1:9" x14ac:dyDescent="0.25">
      <c r="A63" s="34"/>
      <c r="B63" s="36"/>
      <c r="C63" s="66"/>
      <c r="D63" s="34"/>
      <c r="E63" s="76"/>
      <c r="H63" s="44"/>
      <c r="I63" s="44"/>
    </row>
    <row r="64" spans="1:9" x14ac:dyDescent="0.25">
      <c r="A64" s="34"/>
      <c r="B64" s="44"/>
      <c r="C64" s="66"/>
      <c r="E64" s="76"/>
      <c r="H64" s="44"/>
      <c r="I64" s="44"/>
    </row>
    <row r="65" spans="1:9" x14ac:dyDescent="0.25">
      <c r="A65" s="34"/>
      <c r="B65" s="44"/>
      <c r="C65" s="66"/>
      <c r="E65" s="76"/>
      <c r="H65" s="44"/>
      <c r="I65" s="44"/>
    </row>
    <row r="66" spans="1:9" x14ac:dyDescent="0.25">
      <c r="B66" s="44"/>
      <c r="C66" s="66"/>
      <c r="E66" s="76"/>
      <c r="H66" s="44"/>
      <c r="I66" s="44"/>
    </row>
    <row r="67" spans="1:9" x14ac:dyDescent="0.25">
      <c r="B67" s="44"/>
      <c r="C67" s="66"/>
      <c r="E67" s="76"/>
      <c r="H67" s="44"/>
      <c r="I67" s="44"/>
    </row>
    <row r="68" spans="1:9" x14ac:dyDescent="0.25">
      <c r="B68" s="44"/>
      <c r="H68" s="44"/>
      <c r="I68" s="44"/>
    </row>
    <row r="70" spans="1:9" x14ac:dyDescent="0.25">
      <c r="A70" s="46" t="s">
        <v>53</v>
      </c>
    </row>
    <row r="71" spans="1:9" x14ac:dyDescent="0.25">
      <c r="A71" s="47" t="s">
        <v>54</v>
      </c>
    </row>
  </sheetData>
  <mergeCells count="4">
    <mergeCell ref="A4:C4"/>
    <mergeCell ref="A5:C5"/>
    <mergeCell ref="A6:C6"/>
    <mergeCell ref="A7:C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Balance General</vt:lpstr>
      <vt:lpstr>Estado de Rendimiento</vt:lpstr>
      <vt:lpstr>Estado Flujo de Efectivo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2024-07-05T15:35:41Z</cp:lastPrinted>
  <dcterms:created xsi:type="dcterms:W3CDTF">2024-07-04T19:29:54Z</dcterms:created>
  <dcterms:modified xsi:type="dcterms:W3CDTF">2024-07-05T16:31:35Z</dcterms:modified>
</cp:coreProperties>
</file>