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5 - Mayo\Excell\"/>
    </mc:Choice>
  </mc:AlternateContent>
  <bookViews>
    <workbookView xWindow="0" yWindow="0" windowWidth="20490" windowHeight="7755"/>
  </bookViews>
  <sheets>
    <sheet name="Estado de Rendimiento" sheetId="1" r:id="rId1"/>
    <sheet name="Balance General" sheetId="2" r:id="rId2"/>
    <sheet name="Estado Flujo de Efcvo." sheetId="3" r:id="rId3"/>
  </sheets>
  <externalReferences>
    <externalReference r:id="rId4"/>
    <externalReference r:id="rId5"/>
    <externalReference r:id="rId6"/>
  </externalReferences>
  <definedNames>
    <definedName name="_xlnm.Print_Area" localSheetId="0">'Estado de Rendimiento'!$A$1:$D$48</definedName>
    <definedName name="_xlnm.Print_Area" localSheetId="2">'Estado Flujo de Efcvo.'!$A$1:$C$76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2" i="3" l="1"/>
  <c r="B59" i="3"/>
  <c r="D47" i="3"/>
  <c r="D38" i="3"/>
  <c r="B38" i="3" s="1"/>
  <c r="B45" i="3" s="1"/>
  <c r="D28" i="3"/>
  <c r="B28" i="3" s="1"/>
  <c r="B27" i="3"/>
  <c r="B26" i="3"/>
  <c r="D25" i="3"/>
  <c r="B25" i="3" s="1"/>
  <c r="B24" i="3"/>
  <c r="D23" i="3"/>
  <c r="B23" i="3" s="1"/>
  <c r="D20" i="3"/>
  <c r="D16" i="3"/>
  <c r="B16" i="3" s="1"/>
  <c r="D15" i="3"/>
  <c r="B15" i="3"/>
  <c r="E12" i="3"/>
  <c r="D11" i="3" l="1"/>
  <c r="D22" i="3"/>
  <c r="B22" i="3" s="1"/>
  <c r="B29" i="3" s="1"/>
  <c r="B61" i="3" s="1"/>
  <c r="B63" i="3" s="1"/>
  <c r="E29" i="3" l="1"/>
  <c r="D46" i="3"/>
  <c r="D59" i="3" s="1"/>
  <c r="K1048576" i="2" l="1"/>
  <c r="J1048576" i="2"/>
  <c r="I1048576" i="2"/>
  <c r="C64" i="2"/>
  <c r="C63" i="2"/>
  <c r="C66" i="2" s="1"/>
  <c r="C61" i="2"/>
  <c r="C56" i="2"/>
  <c r="C47" i="2"/>
  <c r="C58" i="2" s="1"/>
  <c r="C67" i="2" s="1"/>
  <c r="C39" i="2"/>
  <c r="C30" i="2"/>
  <c r="C33" i="2" s="1"/>
  <c r="C21" i="2"/>
  <c r="C20" i="2"/>
  <c r="C19" i="2"/>
  <c r="C16" i="2"/>
  <c r="C23" i="2" s="1"/>
  <c r="C35" i="2" s="1"/>
  <c r="C33" i="1"/>
  <c r="C34" i="1" s="1"/>
  <c r="B28" i="1"/>
  <c r="C27" i="1"/>
  <c r="B27" i="1"/>
  <c r="C25" i="1"/>
  <c r="B25" i="1"/>
  <c r="C24" i="1"/>
  <c r="B24" i="1"/>
  <c r="C22" i="1"/>
  <c r="B22" i="1"/>
  <c r="B29" i="1" s="1"/>
  <c r="B18" i="1"/>
  <c r="D17" i="1"/>
  <c r="D18" i="1" s="1"/>
  <c r="C17" i="1"/>
  <c r="B17" i="1"/>
  <c r="D16" i="1"/>
  <c r="C16" i="1"/>
  <c r="B16" i="1"/>
  <c r="B19" i="1" l="1"/>
  <c r="B35" i="1" s="1"/>
  <c r="C35" i="1" s="1"/>
</calcChain>
</file>

<file path=xl/sharedStrings.xml><?xml version="1.0" encoding="utf-8"?>
<sst xmlns="http://schemas.openxmlformats.org/spreadsheetml/2006/main" count="140" uniqueCount="131">
  <si>
    <t>SERVICIO NACIONAL DE SALUD</t>
  </si>
  <si>
    <t>HOSPITAL  UNIVERSITARIO DOCENTE TRAUMATOLOGICO DR. NEY ARIAS LORA</t>
  </si>
  <si>
    <t>Estado de Rendimiento Financiero</t>
  </si>
  <si>
    <t xml:space="preserve"> Al _31__de_ MAYO_del__2024</t>
  </si>
  <si>
    <t xml:space="preserve">   ( VALORES ES RD$)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</si>
  <si>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</si>
  <si>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</si>
  <si>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</si>
  <si>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</si>
  <si>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</si>
  <si>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</si>
  <si>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</si>
  <si>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</si>
  <si>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</si>
  <si>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</si>
  <si>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</si>
  <si>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</si>
  <si>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</si>
  <si>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</si>
  <si>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</si>
  <si>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</si>
  <si>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</si>
  <si>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</si>
  <si>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Resultado del período (ahorro / desahorro)</t>
  </si>
  <si>
    <t>Atribuible a:</t>
  </si>
  <si>
    <t>Propietarios de la entidad controladora</t>
  </si>
  <si>
    <t>Intereses minoritarios</t>
  </si>
  <si>
    <t>Licda. Cynthia Payano</t>
  </si>
  <si>
    <t xml:space="preserve"> Gerente de Contabilidad</t>
  </si>
  <si>
    <t>HOSPITAL UNIIVERSITARIO DOCENTE  TRAUMATOLOGICO DR. NEY ARIAS LORA</t>
  </si>
  <si>
    <t xml:space="preserve"> Balance General</t>
  </si>
  <si>
    <t xml:space="preserve"> Al _31__de_ MAYO  _del__2024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</si>
  <si>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</si>
  <si>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</si>
  <si>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</si>
  <si>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</si>
  <si>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</si>
  <si>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</si>
  <si>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</si>
  <si>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</si>
  <si>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</si>
  <si>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</si>
  <si>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</si>
  <si>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</si>
  <si>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</si>
  <si>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</si>
  <si>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</si>
  <si>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</si>
  <si>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</si>
  <si>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</si>
  <si>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</si>
  <si>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</si>
  <si>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</si>
  <si>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</si>
  <si>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</si>
  <si>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</si>
  <si>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</si>
  <si>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</si>
  <si>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</si>
  <si>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</si>
  <si>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</si>
  <si>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</si>
  <si>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</si>
  <si>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</si>
  <si>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</si>
  <si>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</si>
  <si>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</si>
  <si>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</si>
  <si>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</si>
  <si>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</si>
  <si>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</si>
  <si>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</si>
  <si>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</si>
  <si>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</si>
  <si>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</si>
  <si>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acumulado</t>
  </si>
  <si>
    <t>Patrimonio Neto</t>
  </si>
  <si>
    <t>Total Activos Netos/Patrimonio mas Pasivos</t>
  </si>
  <si>
    <t>Hospital Universitario Docente Traumatologico Dr. Ney Arias Lora</t>
  </si>
  <si>
    <t>Estado de Flujo de Efectivo</t>
  </si>
  <si>
    <t>Del Ejercicio Terminado  al 31 de MAYO   2024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</si>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</sst>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name val="Arial"/>
      <family val="2"/>
    </font>
    <font>
      <b/>
      <sz val="12"/>
      <name val="Arial"/>
      <family val="2"/>
    </font>
    <font>
      <i/>
      <sz val="14"/>
      <name val="Arial"/>
      <family val="2"/>
    </font>
    <font>
      <b/>
      <sz val="14"/>
      <name val="Arial"/>
      <family val="2"/>
    </font>
    <font>
      <b/>
      <sz val="12"/>
      <color rgb="FF231F20"/>
      <name val="Times New Roman"/>
      <family val="1"/>
    </font>
    <font>
      <b/>
      <sz val="12"/>
      <name val="Times New Roman"/>
      <family val="1"/>
    </font>
    <font>
      <sz val="12"/>
      <color theme="0"/>
      <name val="Calibri"/>
      <family val="2"/>
      <scheme val="minor"/>
    </font>
    <font>
      <sz val="12"/>
      <color rgb="FF231F20"/>
      <name val="Times New Roman"/>
      <family val="1"/>
    </font>
    <font>
      <sz val="12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Times New Roman"/>
      <family val="1"/>
    </font>
    <font>
      <b/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b/>
      <sz val="12"/>
      <color theme="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4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43" fontId="3" fillId="0" borderId="0" xfId="1" applyFont="1" applyFill="1" applyAlignment="1">
      <alignment vertical="center"/>
    </xf>
    <xf numFmtId="43" fontId="3" fillId="0" borderId="0" xfId="1" applyFont="1" applyFill="1" applyBorder="1" applyAlignment="1">
      <alignment vertical="center"/>
    </xf>
    <xf numFmtId="43" fontId="4" fillId="0" borderId="0" xfId="1" applyFont="1"/>
    <xf numFmtId="0" fontId="4" fillId="0" borderId="0" xfId="0" applyFont="1"/>
    <xf numFmtId="43" fontId="5" fillId="0" borderId="0" xfId="1" applyFont="1"/>
    <xf numFmtId="0" fontId="5" fillId="0" borderId="0" xfId="0" applyFont="1"/>
    <xf numFmtId="0" fontId="8" fillId="2" borderId="0" xfId="0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43" fontId="2" fillId="0" borderId="0" xfId="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43" fontId="5" fillId="0" borderId="0" xfId="0" applyNumberFormat="1" applyFont="1"/>
    <xf numFmtId="0" fontId="2" fillId="0" borderId="0" xfId="0" applyFont="1" applyFill="1" applyAlignment="1">
      <alignment vertical="center"/>
    </xf>
    <xf numFmtId="43" fontId="7" fillId="0" borderId="0" xfId="1" applyFont="1" applyFill="1" applyAlignment="1">
      <alignment vertical="center"/>
    </xf>
    <xf numFmtId="43" fontId="4" fillId="0" borderId="0" xfId="1" applyFont="1" applyFill="1"/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3" fontId="12" fillId="0" borderId="0" xfId="1" applyFont="1" applyFill="1"/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43" fontId="14" fillId="0" borderId="0" xfId="0" applyNumberFormat="1" applyFont="1" applyAlignment="1">
      <alignment horizontal="center" vertical="center"/>
    </xf>
    <xf numFmtId="43" fontId="15" fillId="0" borderId="0" xfId="1" applyFont="1" applyFill="1"/>
    <xf numFmtId="43" fontId="16" fillId="0" borderId="0" xfId="1" applyFont="1"/>
    <xf numFmtId="4" fontId="11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Border="1"/>
    <xf numFmtId="43" fontId="17" fillId="0" borderId="0" xfId="1" applyFont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43" fontId="14" fillId="0" borderId="0" xfId="1" applyFont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43" fontId="11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 indent="5"/>
    </xf>
    <xf numFmtId="0" fontId="5" fillId="0" borderId="0" xfId="0" applyFont="1" applyAlignment="1">
      <alignment horizontal="left"/>
    </xf>
    <xf numFmtId="0" fontId="11" fillId="0" borderId="2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43" fontId="16" fillId="0" borderId="0" xfId="1" applyFont="1" applyFill="1"/>
    <xf numFmtId="0" fontId="18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2" borderId="0" xfId="0" applyFill="1" applyBorder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0" borderId="0" xfId="0" applyFont="1" applyAlignment="1">
      <alignment vertical="center" wrapText="1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 indent="1"/>
    </xf>
    <xf numFmtId="43" fontId="22" fillId="0" borderId="0" xfId="0" applyNumberFormat="1" applyFont="1"/>
    <xf numFmtId="43" fontId="13" fillId="0" borderId="0" xfId="0" applyNumberFormat="1" applyFont="1" applyAlignment="1">
      <alignment horizontal="center" vertical="center" wrapText="1"/>
    </xf>
    <xf numFmtId="43" fontId="13" fillId="0" borderId="0" xfId="1" applyFont="1" applyAlignment="1">
      <alignment horizontal="center" vertical="center" wrapText="1"/>
    </xf>
    <xf numFmtId="43" fontId="13" fillId="0" borderId="3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43" fontId="10" fillId="0" borderId="4" xfId="0" applyNumberFormat="1" applyFont="1" applyBorder="1" applyAlignment="1">
      <alignment horizontal="center" vertical="center" wrapText="1"/>
    </xf>
    <xf numFmtId="0" fontId="5" fillId="0" borderId="3" xfId="0" applyFont="1" applyBorder="1"/>
    <xf numFmtId="0" fontId="13" fillId="0" borderId="0" xfId="0" applyFont="1" applyAlignment="1">
      <alignment horizontal="right" vertical="center" wrapText="1"/>
    </xf>
    <xf numFmtId="43" fontId="14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3" fontId="4" fillId="0" borderId="0" xfId="0" applyNumberFormat="1" applyFont="1"/>
    <xf numFmtId="43" fontId="1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8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8" fillId="0" borderId="0" xfId="1" applyFont="1"/>
    <xf numFmtId="164" fontId="10" fillId="0" borderId="4" xfId="1" applyNumberFormat="1" applyFont="1" applyBorder="1" applyAlignment="1">
      <alignment horizontal="right" vertical="center" wrapText="1"/>
    </xf>
    <xf numFmtId="165" fontId="5" fillId="0" borderId="0" xfId="0" applyNumberFormat="1" applyFont="1"/>
    <xf numFmtId="43" fontId="4" fillId="0" borderId="0" xfId="1" applyFont="1" applyAlignment="1">
      <alignment horizontal="right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43" fontId="14" fillId="0" borderId="0" xfId="1" applyFont="1" applyAlignment="1">
      <alignment horizontal="center" vertical="center" wrapText="1"/>
    </xf>
    <xf numFmtId="1" fontId="14" fillId="0" borderId="0" xfId="1" applyNumberFormat="1" applyFont="1" applyAlignment="1">
      <alignment horizontal="center" vertical="center" wrapText="1"/>
    </xf>
    <xf numFmtId="41" fontId="14" fillId="0" borderId="0" xfId="1" applyNumberFormat="1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43" fontId="11" fillId="0" borderId="1" xfId="1" applyFont="1" applyBorder="1" applyAlignment="1">
      <alignment horizontal="center" vertical="center" wrapText="1"/>
    </xf>
    <xf numFmtId="43" fontId="11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top" wrapText="1"/>
    </xf>
    <xf numFmtId="43" fontId="4" fillId="0" borderId="0" xfId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43" fontId="14" fillId="0" borderId="0" xfId="1" applyFont="1" applyAlignment="1">
      <alignment horizontal="justify" vertical="center" wrapText="1"/>
    </xf>
    <xf numFmtId="0" fontId="14" fillId="0" borderId="0" xfId="0" applyFont="1" applyAlignment="1">
      <alignment horizontal="justify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43" fontId="4" fillId="0" borderId="0" xfId="1" applyFont="1" applyAlignment="1">
      <alignment horizontal="center"/>
    </xf>
    <xf numFmtId="43" fontId="14" fillId="0" borderId="3" xfId="1" applyFont="1" applyBorder="1" applyAlignment="1">
      <alignment horizontal="center" vertical="center" wrapText="1"/>
    </xf>
    <xf numFmtId="43" fontId="14" fillId="0" borderId="0" xfId="0" applyNumberFormat="1" applyFont="1" applyBorder="1" applyAlignment="1">
      <alignment horizontal="center" vertical="center" wrapText="1"/>
    </xf>
    <xf numFmtId="43" fontId="11" fillId="0" borderId="3" xfId="1" applyFont="1" applyBorder="1" applyAlignment="1">
      <alignment horizontal="center" vertical="center" wrapText="1"/>
    </xf>
    <xf numFmtId="43" fontId="11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43" fontId="14" fillId="0" borderId="0" xfId="1" applyFont="1" applyBorder="1" applyAlignment="1">
      <alignment horizontal="right" vertical="center" wrapText="1"/>
    </xf>
    <xf numFmtId="4" fontId="3" fillId="0" borderId="0" xfId="0" applyNumberFormat="1" applyFont="1"/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10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4/Mayo%202024/Estados%20Financieros%20%20May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4\Mayo%202024\Estados%20Financieros%20%20Mayo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/>
      <sheetData sheetId="1"/>
      <sheetData sheetId="2">
        <row r="59">
          <cell r="B59">
            <v>11133552.140000002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6">
          <cell r="L26">
            <v>63064929.590000004</v>
          </cell>
        </row>
      </sheetData>
      <sheetData sheetId="12"/>
      <sheetData sheetId="13"/>
      <sheetData sheetId="14">
        <row r="21">
          <cell r="L21">
            <v>261413.23833333331</v>
          </cell>
        </row>
      </sheetData>
      <sheetData sheetId="15">
        <row r="23">
          <cell r="D23">
            <v>1155099.9099999999</v>
          </cell>
        </row>
      </sheetData>
      <sheetData sheetId="16"/>
      <sheetData sheetId="17">
        <row r="6">
          <cell r="Q6">
            <v>48345553.269999996</v>
          </cell>
        </row>
        <row r="7">
          <cell r="Q7">
            <v>2987711.15</v>
          </cell>
        </row>
        <row r="8">
          <cell r="Q8">
            <v>21344478.48</v>
          </cell>
        </row>
        <row r="9">
          <cell r="Q9">
            <v>2041702.7899999996</v>
          </cell>
        </row>
        <row r="10">
          <cell r="Q10">
            <v>74719445.689999998</v>
          </cell>
        </row>
        <row r="14">
          <cell r="G14">
            <v>42554210.629999995</v>
          </cell>
        </row>
        <row r="15">
          <cell r="G15">
            <v>43298787.200000003</v>
          </cell>
        </row>
        <row r="17">
          <cell r="J17">
            <v>85852997.829999998</v>
          </cell>
        </row>
        <row r="78">
          <cell r="J78">
            <v>6047250.7700000005</v>
          </cell>
        </row>
        <row r="87">
          <cell r="J87">
            <v>2987711.15</v>
          </cell>
        </row>
        <row r="183">
          <cell r="J183">
            <v>654.16999999999996</v>
          </cell>
        </row>
      </sheetData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/>
      <sheetData sheetId="1">
        <row r="35">
          <cell r="B35">
            <v>11758741.781666666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5">
          <cell r="C25">
            <v>74198481.730000004</v>
          </cell>
        </row>
      </sheetData>
      <sheetData sheetId="12">
        <row r="19">
          <cell r="D19">
            <v>449571623.49000001</v>
          </cell>
        </row>
      </sheetData>
      <sheetData sheetId="13">
        <row r="22">
          <cell r="C22">
            <v>144977628.35000002</v>
          </cell>
        </row>
      </sheetData>
      <sheetData sheetId="14">
        <row r="21">
          <cell r="K21">
            <v>1883580.2583333333</v>
          </cell>
        </row>
      </sheetData>
      <sheetData sheetId="15">
        <row r="21">
          <cell r="D21">
            <v>86037660.659999996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6"/>
  <sheetViews>
    <sheetView tabSelected="1" workbookViewId="0">
      <selection activeCell="F16" sqref="F16"/>
    </sheetView>
  </sheetViews>
  <sheetFormatPr baseColWidth="10" defaultColWidth="11.42578125" defaultRowHeight="15.75" x14ac:dyDescent="0.25"/>
  <cols>
    <col min="1" max="1" width="43.85546875" style="8" customWidth="1"/>
    <col min="2" max="2" width="22" style="6" bestFit="1" customWidth="1"/>
    <col min="3" max="3" width="18.7109375" style="18" customWidth="1"/>
    <col min="4" max="4" width="13.7109375" style="18" customWidth="1"/>
    <col min="5" max="5" width="16.28515625" style="5" bestFit="1" customWidth="1"/>
    <col min="6" max="6" width="43.5703125" style="6" bestFit="1" customWidth="1"/>
    <col min="7" max="7" width="14.42578125" style="5" bestFit="1" customWidth="1"/>
    <col min="8" max="8" width="12.140625" style="5" bestFit="1" customWidth="1"/>
    <col min="9" max="11" width="11.5703125" style="7" bestFit="1" customWidth="1"/>
    <col min="12" max="16384" width="11.42578125" style="8"/>
  </cols>
  <sheetData>
    <row r="1" spans="1:12" x14ac:dyDescent="0.25">
      <c r="A1" s="1"/>
      <c r="B1" s="2"/>
      <c r="C1" s="3"/>
      <c r="D1" s="4"/>
    </row>
    <row r="2" spans="1:12" x14ac:dyDescent="0.25">
      <c r="A2" s="1"/>
      <c r="B2" s="2"/>
      <c r="C2" s="3"/>
      <c r="D2" s="4"/>
    </row>
    <row r="3" spans="1:12" x14ac:dyDescent="0.25">
      <c r="A3" s="1"/>
      <c r="B3" s="2"/>
      <c r="C3" s="3"/>
      <c r="D3" s="4"/>
    </row>
    <row r="4" spans="1:12" ht="19.5" x14ac:dyDescent="0.25">
      <c r="A4" s="108" t="s">
        <v>0</v>
      </c>
      <c r="B4" s="108"/>
      <c r="C4" s="108"/>
      <c r="D4" s="108"/>
    </row>
    <row r="5" spans="1:12" ht="19.5" customHeight="1" x14ac:dyDescent="0.25">
      <c r="A5" s="107" t="s">
        <v>1</v>
      </c>
      <c r="B5" s="107"/>
      <c r="C5" s="107"/>
      <c r="D5" s="107"/>
    </row>
    <row r="6" spans="1:12" ht="18.75" x14ac:dyDescent="0.25">
      <c r="B6" s="9"/>
      <c r="C6" s="10"/>
      <c r="D6" s="4"/>
    </row>
    <row r="7" spans="1:12" x14ac:dyDescent="0.25">
      <c r="A7" s="1"/>
      <c r="B7" s="11"/>
      <c r="C7" s="12"/>
      <c r="D7" s="4"/>
    </row>
    <row r="8" spans="1:12" ht="18" x14ac:dyDescent="0.25">
      <c r="A8" s="109" t="s">
        <v>2</v>
      </c>
      <c r="B8" s="109"/>
      <c r="C8" s="109"/>
      <c r="D8" s="109"/>
    </row>
    <row r="9" spans="1:12" ht="18" x14ac:dyDescent="0.25">
      <c r="A9" s="110" t="s">
        <v>3</v>
      </c>
      <c r="B9" s="110"/>
      <c r="C9" s="110"/>
      <c r="D9" s="110"/>
      <c r="L9" s="15"/>
    </row>
    <row r="10" spans="1:12" x14ac:dyDescent="0.25">
      <c r="A10" s="111" t="s">
        <v>4</v>
      </c>
      <c r="B10" s="111"/>
      <c r="C10" s="111"/>
      <c r="D10" s="111"/>
      <c r="L10" s="15"/>
    </row>
    <row r="11" spans="1:12" x14ac:dyDescent="0.25">
      <c r="A11" s="14"/>
      <c r="B11" s="16"/>
      <c r="C11" s="17"/>
      <c r="D11" s="4"/>
      <c r="L11" s="15"/>
    </row>
    <row r="12" spans="1:12" x14ac:dyDescent="0.25">
      <c r="A12" s="78"/>
      <c r="B12" s="78"/>
      <c r="L12" s="15"/>
    </row>
    <row r="13" spans="1:12" x14ac:dyDescent="0.25">
      <c r="B13" s="19"/>
    </row>
    <row r="14" spans="1:12" x14ac:dyDescent="0.25">
      <c r="A14" s="20" t="s">
        <v>5</v>
      </c>
      <c r="C14" s="21"/>
      <c r="D14" s="21"/>
      <c r="L14" s="15"/>
    </row>
    <row r="15" spans="1:12" hidden="1" x14ac:dyDescent="0.25">
      <c r="A15" s="22" t="s">
        <v>6</v>
      </c>
      <c r="B15" s="23">
        <v>0</v>
      </c>
      <c r="C15" s="21"/>
      <c r="D15" s="21"/>
    </row>
    <row r="16" spans="1:12" x14ac:dyDescent="0.25">
      <c r="A16" s="22" t="s">
        <v>7</v>
      </c>
      <c r="B16" s="24">
        <f>+'[1]Ejecucion Presupuestaria'!G15</f>
        <v>43298787.200000003</v>
      </c>
      <c r="C16" s="25">
        <f>+'[1]Ejecucion Presupuestaria'!G15</f>
        <v>43298787.200000003</v>
      </c>
      <c r="D16" s="21">
        <f>+'[1]Ejecucion Presupuestaria'!G15</f>
        <v>43298787.200000003</v>
      </c>
      <c r="G16" s="26"/>
    </row>
    <row r="17" spans="1:4" x14ac:dyDescent="0.25">
      <c r="A17" s="22" t="s">
        <v>8</v>
      </c>
      <c r="B17" s="24">
        <f>+'[1]Ejecucion Presupuestaria'!G14</f>
        <v>42554210.629999995</v>
      </c>
      <c r="C17" s="25">
        <f>+'[1]Ejecucion Presupuestaria'!G14</f>
        <v>42554210.629999995</v>
      </c>
      <c r="D17" s="21">
        <f>+'[1]Ejecucion Presupuestaria'!G14</f>
        <v>42554210.629999995</v>
      </c>
    </row>
    <row r="18" spans="1:4" x14ac:dyDescent="0.25">
      <c r="A18" s="22" t="s">
        <v>9</v>
      </c>
      <c r="B18" s="24">
        <f>+'[1]Ejecucion Presupuestaria'!J14</f>
        <v>0</v>
      </c>
      <c r="C18" s="25"/>
      <c r="D18" s="21">
        <f>SUM(D16:D17)</f>
        <v>85852997.829999998</v>
      </c>
    </row>
    <row r="19" spans="1:4" x14ac:dyDescent="0.25">
      <c r="A19" s="20" t="s">
        <v>10</v>
      </c>
      <c r="B19" s="27">
        <f>SUM(B15:B18)</f>
        <v>85852997.829999998</v>
      </c>
      <c r="C19" s="25"/>
      <c r="D19" s="21"/>
    </row>
    <row r="20" spans="1:4" x14ac:dyDescent="0.25">
      <c r="A20" s="28"/>
      <c r="B20" s="29"/>
      <c r="C20" s="25"/>
      <c r="D20" s="30"/>
    </row>
    <row r="21" spans="1:4" x14ac:dyDescent="0.25">
      <c r="A21" s="31" t="s">
        <v>11</v>
      </c>
      <c r="C21" s="25"/>
      <c r="D21" s="21"/>
    </row>
    <row r="22" spans="1:4" x14ac:dyDescent="0.25">
      <c r="A22" s="22" t="s">
        <v>12</v>
      </c>
      <c r="B22" s="32">
        <f>+'[1]Ejecucion Presupuestaria'!Q6</f>
        <v>48345553.269999996</v>
      </c>
      <c r="C22" s="25">
        <f>+'[1]Ejecucion Presupuestaria'!Q6</f>
        <v>48345553.269999996</v>
      </c>
      <c r="D22" s="21"/>
    </row>
    <row r="23" spans="1:4" x14ac:dyDescent="0.25">
      <c r="A23" s="22" t="s">
        <v>13</v>
      </c>
      <c r="B23" s="32"/>
      <c r="C23" s="25"/>
      <c r="D23" s="21"/>
    </row>
    <row r="24" spans="1:4" x14ac:dyDescent="0.25">
      <c r="A24" s="22" t="s">
        <v>14</v>
      </c>
      <c r="B24" s="32">
        <f>+'[1]Ejecucion Presupuestaria'!Q8</f>
        <v>21344478.48</v>
      </c>
      <c r="C24" s="25">
        <f>+'[1]Ejecucion Presupuestaria'!Q8</f>
        <v>21344478.48</v>
      </c>
      <c r="D24" s="21"/>
    </row>
    <row r="25" spans="1:4" x14ac:dyDescent="0.25">
      <c r="A25" s="22" t="s">
        <v>15</v>
      </c>
      <c r="B25" s="32">
        <f>+'[1]Activo Fijo'!D23+'[1]Pagos Anticipados '!L21</f>
        <v>1416513.1483333332</v>
      </c>
      <c r="C25" s="25">
        <f>+'[1]Activo Fijo'!D23+'[1]Pagos Anticipados '!L21</f>
        <v>1416513.1483333332</v>
      </c>
      <c r="D25" s="21"/>
    </row>
    <row r="26" spans="1:4" x14ac:dyDescent="0.25">
      <c r="A26" s="22" t="s">
        <v>16</v>
      </c>
      <c r="B26" s="23"/>
      <c r="C26" s="25"/>
      <c r="D26" s="21"/>
    </row>
    <row r="27" spans="1:4" x14ac:dyDescent="0.25">
      <c r="A27" s="22" t="s">
        <v>17</v>
      </c>
      <c r="B27" s="24">
        <f>+'[1]Ejecucion Presupuestaria'!Q7-B28</f>
        <v>2987056.98</v>
      </c>
      <c r="C27" s="25">
        <f>+'[1]Ejecucion Presupuestaria'!Q7</f>
        <v>2987711.15</v>
      </c>
      <c r="D27" s="21"/>
    </row>
    <row r="28" spans="1:4" x14ac:dyDescent="0.25">
      <c r="A28" s="22" t="s">
        <v>18</v>
      </c>
      <c r="B28" s="24">
        <f>+'[1]Ejecucion Presupuestaria'!J183</f>
        <v>654.16999999999996</v>
      </c>
      <c r="C28" s="25"/>
      <c r="D28" s="21"/>
    </row>
    <row r="29" spans="1:4" x14ac:dyDescent="0.25">
      <c r="A29" s="20" t="s">
        <v>19</v>
      </c>
      <c r="B29" s="33">
        <f>SUM(B22:B28)</f>
        <v>74094256.048333332</v>
      </c>
      <c r="C29" s="25"/>
      <c r="D29" s="21"/>
    </row>
    <row r="30" spans="1:4" x14ac:dyDescent="0.25">
      <c r="A30" s="28"/>
      <c r="B30" s="29"/>
      <c r="C30" s="25"/>
      <c r="D30" s="21"/>
    </row>
    <row r="31" spans="1:4" x14ac:dyDescent="0.25">
      <c r="A31" s="22" t="s">
        <v>20</v>
      </c>
      <c r="B31" s="23" t="s">
        <v>21</v>
      </c>
      <c r="C31" s="25"/>
      <c r="D31" s="21"/>
    </row>
    <row r="32" spans="1:4" x14ac:dyDescent="0.25">
      <c r="A32" s="28"/>
      <c r="C32" s="25"/>
      <c r="D32" s="21"/>
    </row>
    <row r="33" spans="1:4" x14ac:dyDescent="0.25">
      <c r="A33" s="22" t="s">
        <v>22</v>
      </c>
      <c r="B33" s="23">
        <v>0</v>
      </c>
      <c r="C33" s="25">
        <f>+'[1]Ejecucion Presupuestaria'!Q9</f>
        <v>2041702.7899999996</v>
      </c>
      <c r="D33" s="21"/>
    </row>
    <row r="34" spans="1:4" x14ac:dyDescent="0.25">
      <c r="A34" s="28"/>
      <c r="C34" s="25">
        <f>+C32+C33</f>
        <v>2041702.7899999996</v>
      </c>
      <c r="D34" s="21"/>
    </row>
    <row r="35" spans="1:4" x14ac:dyDescent="0.25">
      <c r="A35" s="20" t="s">
        <v>23</v>
      </c>
      <c r="B35" s="34">
        <f>+B19-B29</f>
        <v>11758741.781666666</v>
      </c>
      <c r="C35" s="25">
        <f>+B35-'[1]Flujo de Efectivo Mensual'!B59</f>
        <v>625189.64166666381</v>
      </c>
      <c r="D35" s="21"/>
    </row>
    <row r="36" spans="1:4" x14ac:dyDescent="0.25">
      <c r="A36" s="28"/>
      <c r="B36" s="29"/>
      <c r="C36" s="25"/>
      <c r="D36" s="21"/>
    </row>
    <row r="37" spans="1:4" x14ac:dyDescent="0.25">
      <c r="A37" s="35" t="s">
        <v>24</v>
      </c>
      <c r="C37" s="25"/>
      <c r="D37" s="21"/>
    </row>
    <row r="38" spans="1:4" x14ac:dyDescent="0.25">
      <c r="A38" s="22" t="s">
        <v>25</v>
      </c>
      <c r="B38" s="23">
        <v>0</v>
      </c>
      <c r="C38" s="25"/>
      <c r="D38" s="21"/>
    </row>
    <row r="39" spans="1:4" x14ac:dyDescent="0.25">
      <c r="A39" s="22" t="s">
        <v>26</v>
      </c>
      <c r="B39" s="23">
        <v>0</v>
      </c>
      <c r="C39" s="25"/>
      <c r="D39" s="21"/>
    </row>
    <row r="40" spans="1:4" ht="16.5" thickBot="1" x14ac:dyDescent="0.3">
      <c r="A40" s="36"/>
      <c r="B40" s="37">
        <v>0</v>
      </c>
      <c r="C40" s="25"/>
      <c r="D40" s="21"/>
    </row>
    <row r="41" spans="1:4" ht="16.5" thickTop="1" x14ac:dyDescent="0.25">
      <c r="A41" s="28"/>
      <c r="C41" s="25"/>
      <c r="D41" s="21"/>
    </row>
    <row r="42" spans="1:4" x14ac:dyDescent="0.25">
      <c r="A42" s="38"/>
      <c r="C42" s="25"/>
      <c r="D42" s="21"/>
    </row>
    <row r="43" spans="1:4" x14ac:dyDescent="0.25">
      <c r="A43" s="38"/>
      <c r="C43" s="39"/>
    </row>
    <row r="44" spans="1:4" x14ac:dyDescent="0.25">
      <c r="C44" s="39"/>
    </row>
    <row r="45" spans="1:4" x14ac:dyDescent="0.25">
      <c r="A45" s="40" t="s">
        <v>27</v>
      </c>
      <c r="C45" s="39"/>
    </row>
    <row r="46" spans="1:4" x14ac:dyDescent="0.25">
      <c r="A46" s="41" t="s">
        <v>28</v>
      </c>
    </row>
  </sheetData>
  <mergeCells count="6">
    <mergeCell ref="A12:B12"/>
    <mergeCell ref="A5:D5"/>
    <mergeCell ref="A4:D4"/>
    <mergeCell ref="A8:D8"/>
    <mergeCell ref="A9:D9"/>
    <mergeCell ref="A10:D10"/>
  </mergeCells>
  <printOptions horizontalCentered="1"/>
  <pageMargins left="0.31496062992125984" right="0.31496062992125984" top="0.35433070866141736" bottom="0.35433070866141736" header="0.31496062992125984" footer="0.31496062992125984"/>
  <pageSetup paperSize="12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topLeftCell="A76" workbookViewId="0">
      <selection activeCell="C85" sqref="C85"/>
    </sheetView>
  </sheetViews>
  <sheetFormatPr baseColWidth="10" defaultColWidth="11.42578125" defaultRowHeight="15.75" x14ac:dyDescent="0.25"/>
  <cols>
    <col min="1" max="1" width="42.42578125" style="8" customWidth="1"/>
    <col min="2" max="2" width="20.85546875" style="8" customWidth="1"/>
    <col min="3" max="3" width="26" style="7" customWidth="1"/>
    <col min="4" max="4" width="16.42578125" style="8" bestFit="1" customWidth="1"/>
    <col min="5" max="6" width="18.5703125" style="7" bestFit="1" customWidth="1"/>
    <col min="7" max="7" width="14.42578125" style="7" bestFit="1" customWidth="1"/>
    <col min="8" max="8" width="16.85546875" style="7" bestFit="1" customWidth="1"/>
    <col min="9" max="9" width="16.28515625" style="7" bestFit="1" customWidth="1"/>
    <col min="10" max="10" width="12.140625" style="7" bestFit="1" customWidth="1"/>
    <col min="11" max="11" width="14.42578125" style="7" bestFit="1" customWidth="1"/>
    <col min="12" max="16384" width="11.42578125" style="8"/>
  </cols>
  <sheetData>
    <row r="1" spans="1:12" x14ac:dyDescent="0.25">
      <c r="A1" s="1"/>
      <c r="B1" s="2"/>
      <c r="C1" s="1"/>
      <c r="D1" s="42"/>
    </row>
    <row r="2" spans="1:12" x14ac:dyDescent="0.25">
      <c r="A2" s="1"/>
      <c r="B2" s="2"/>
      <c r="C2" s="1"/>
      <c r="D2" s="42"/>
    </row>
    <row r="3" spans="1:12" x14ac:dyDescent="0.25">
      <c r="A3" s="1"/>
      <c r="B3" s="2"/>
      <c r="C3" s="1"/>
      <c r="D3" s="42"/>
    </row>
    <row r="4" spans="1:12" ht="19.5" x14ac:dyDescent="0.25">
      <c r="A4" s="1"/>
      <c r="B4" s="43" t="s">
        <v>0</v>
      </c>
      <c r="C4" s="44"/>
      <c r="D4" s="42"/>
    </row>
    <row r="5" spans="1:12" ht="19.5" x14ac:dyDescent="0.25">
      <c r="A5" s="1"/>
      <c r="B5" s="45" t="s">
        <v>29</v>
      </c>
      <c r="C5" s="46"/>
      <c r="D5" s="42"/>
    </row>
    <row r="6" spans="1:12" ht="18.75" x14ac:dyDescent="0.25">
      <c r="B6" s="9"/>
      <c r="C6" s="47"/>
      <c r="D6" s="42"/>
    </row>
    <row r="7" spans="1:12" x14ac:dyDescent="0.25">
      <c r="A7" s="1"/>
      <c r="B7" s="11"/>
      <c r="C7" s="11"/>
      <c r="D7" s="42"/>
    </row>
    <row r="8" spans="1:12" ht="18" x14ac:dyDescent="0.25">
      <c r="A8" s="1"/>
      <c r="B8" s="13" t="s">
        <v>30</v>
      </c>
      <c r="C8" s="48"/>
      <c r="D8" s="42"/>
    </row>
    <row r="9" spans="1:12" ht="18" x14ac:dyDescent="0.25">
      <c r="A9" s="1"/>
      <c r="B9" s="13" t="s">
        <v>31</v>
      </c>
      <c r="C9" s="48"/>
      <c r="D9" s="42"/>
      <c r="L9" s="15"/>
    </row>
    <row r="10" spans="1:12" x14ac:dyDescent="0.25">
      <c r="A10" s="1"/>
      <c r="B10" s="11" t="s">
        <v>4</v>
      </c>
      <c r="C10" s="2"/>
      <c r="D10" s="42"/>
    </row>
    <row r="11" spans="1:12" x14ac:dyDescent="0.25">
      <c r="A11" s="1"/>
      <c r="B11" s="2"/>
      <c r="C11" s="49"/>
      <c r="D11" s="42"/>
    </row>
    <row r="12" spans="1:12" x14ac:dyDescent="0.25">
      <c r="A12" s="78"/>
      <c r="B12" s="78"/>
    </row>
    <row r="13" spans="1:12" ht="12.75" customHeight="1" x14ac:dyDescent="0.25">
      <c r="A13" s="50"/>
      <c r="B13" s="51"/>
    </row>
    <row r="14" spans="1:12" x14ac:dyDescent="0.25">
      <c r="A14" s="52" t="s">
        <v>32</v>
      </c>
      <c r="B14" s="50"/>
    </row>
    <row r="15" spans="1:12" x14ac:dyDescent="0.25">
      <c r="A15" s="52" t="s">
        <v>33</v>
      </c>
      <c r="B15" s="50"/>
    </row>
    <row r="16" spans="1:12" x14ac:dyDescent="0.25">
      <c r="A16" s="53" t="s">
        <v>34</v>
      </c>
      <c r="C16" s="54">
        <f>+'[2]Efectivo y Equivalente a efecti'!C25</f>
        <v>74198481.730000004</v>
      </c>
    </row>
    <row r="17" spans="1:4" x14ac:dyDescent="0.25">
      <c r="A17" s="53" t="s">
        <v>35</v>
      </c>
      <c r="C17" s="55">
        <v>0</v>
      </c>
    </row>
    <row r="18" spans="1:4" ht="31.5" x14ac:dyDescent="0.25">
      <c r="A18" s="53" t="s">
        <v>36</v>
      </c>
      <c r="C18" s="55">
        <v>0</v>
      </c>
    </row>
    <row r="19" spans="1:4" x14ac:dyDescent="0.25">
      <c r="A19" s="53" t="s">
        <v>37</v>
      </c>
      <c r="C19" s="54">
        <f>+'[2]Cuentas Por Cobrar'!D19</f>
        <v>449571623.49000001</v>
      </c>
    </row>
    <row r="20" spans="1:4" x14ac:dyDescent="0.25">
      <c r="A20" s="53" t="s">
        <v>38</v>
      </c>
      <c r="C20" s="54">
        <f>+[2]Inventario!C22</f>
        <v>144977628.35000002</v>
      </c>
    </row>
    <row r="21" spans="1:4" x14ac:dyDescent="0.25">
      <c r="A21" s="53" t="s">
        <v>39</v>
      </c>
      <c r="C21" s="56">
        <f>'[2]Pagos Anticipados '!K21</f>
        <v>1883580.2583333333</v>
      </c>
    </row>
    <row r="22" spans="1:4" x14ac:dyDescent="0.25">
      <c r="A22" s="53" t="s">
        <v>40</v>
      </c>
      <c r="C22" s="57">
        <v>0</v>
      </c>
    </row>
    <row r="23" spans="1:4" x14ac:dyDescent="0.25">
      <c r="A23" s="52" t="s">
        <v>41</v>
      </c>
      <c r="C23" s="58">
        <f>SUM(C16:C22)</f>
        <v>670631313.82833338</v>
      </c>
    </row>
    <row r="24" spans="1:4" x14ac:dyDescent="0.25">
      <c r="A24" s="52"/>
      <c r="C24" s="59"/>
    </row>
    <row r="25" spans="1:4" x14ac:dyDescent="0.25">
      <c r="A25" s="52" t="s">
        <v>42</v>
      </c>
      <c r="C25" s="60"/>
    </row>
    <row r="26" spans="1:4" x14ac:dyDescent="0.25">
      <c r="A26" s="53" t="s">
        <v>43</v>
      </c>
      <c r="C26" s="61">
        <v>0</v>
      </c>
    </row>
    <row r="27" spans="1:4" x14ac:dyDescent="0.25">
      <c r="A27" s="53" t="s">
        <v>44</v>
      </c>
      <c r="C27" s="61">
        <v>0</v>
      </c>
    </row>
    <row r="28" spans="1:4" x14ac:dyDescent="0.25">
      <c r="A28" s="53" t="s">
        <v>45</v>
      </c>
      <c r="C28" s="61">
        <v>0</v>
      </c>
    </row>
    <row r="29" spans="1:4" x14ac:dyDescent="0.25">
      <c r="A29" s="53" t="s">
        <v>46</v>
      </c>
      <c r="C29" s="61">
        <v>0</v>
      </c>
    </row>
    <row r="30" spans="1:4" x14ac:dyDescent="0.25">
      <c r="A30" s="53" t="s">
        <v>47</v>
      </c>
      <c r="C30" s="55">
        <f>+'[2]Activo Fijo'!D21</f>
        <v>86037660.659999996</v>
      </c>
      <c r="D30" s="15"/>
    </row>
    <row r="31" spans="1:4" x14ac:dyDescent="0.25">
      <c r="A31" s="53" t="s">
        <v>48</v>
      </c>
      <c r="C31" s="56"/>
    </row>
    <row r="32" spans="1:4" x14ac:dyDescent="0.25">
      <c r="A32" s="53" t="s">
        <v>49</v>
      </c>
      <c r="C32" s="62">
        <v>0</v>
      </c>
    </row>
    <row r="33" spans="1:4" x14ac:dyDescent="0.25">
      <c r="A33" s="52" t="s">
        <v>50</v>
      </c>
      <c r="C33" s="58">
        <f>+C30</f>
        <v>86037660.659999996</v>
      </c>
    </row>
    <row r="34" spans="1:4" x14ac:dyDescent="0.25">
      <c r="A34" s="52"/>
      <c r="C34" s="59"/>
    </row>
    <row r="35" spans="1:4" ht="16.5" thickBot="1" x14ac:dyDescent="0.3">
      <c r="A35" s="52" t="s">
        <v>51</v>
      </c>
      <c r="C35" s="63">
        <f>+C23+C33</f>
        <v>756668974.48833334</v>
      </c>
      <c r="D35" s="64"/>
    </row>
    <row r="36" spans="1:4" ht="16.5" thickTop="1" x14ac:dyDescent="0.25">
      <c r="A36" s="79" t="s">
        <v>52</v>
      </c>
      <c r="C36" s="50"/>
    </row>
    <row r="37" spans="1:4" x14ac:dyDescent="0.25">
      <c r="A37" s="79"/>
      <c r="C37" s="65"/>
    </row>
    <row r="38" spans="1:4" x14ac:dyDescent="0.25">
      <c r="A38" s="53" t="s">
        <v>53</v>
      </c>
      <c r="C38" s="61">
        <v>0</v>
      </c>
    </row>
    <row r="39" spans="1:4" x14ac:dyDescent="0.25">
      <c r="A39" s="53" t="s">
        <v>54</v>
      </c>
      <c r="C39" s="55">
        <f>+'[3]Cuentas Por Pagar'!C15</f>
        <v>0</v>
      </c>
    </row>
    <row r="40" spans="1:4" x14ac:dyDescent="0.25">
      <c r="A40" s="53" t="s">
        <v>55</v>
      </c>
      <c r="C40" s="55">
        <v>0</v>
      </c>
    </row>
    <row r="41" spans="1:4" ht="31.5" x14ac:dyDescent="0.25">
      <c r="A41" s="53" t="s">
        <v>56</v>
      </c>
      <c r="C41" s="55">
        <v>0</v>
      </c>
    </row>
    <row r="42" spans="1:4" ht="31.5" x14ac:dyDescent="0.25">
      <c r="A42" s="53" t="s">
        <v>57</v>
      </c>
      <c r="C42" s="55">
        <v>0</v>
      </c>
    </row>
    <row r="43" spans="1:4" x14ac:dyDescent="0.25">
      <c r="A43" s="53" t="s">
        <v>58</v>
      </c>
      <c r="C43" s="66">
        <v>14109972.92</v>
      </c>
    </row>
    <row r="44" spans="1:4" ht="31.5" x14ac:dyDescent="0.25">
      <c r="A44" s="53" t="s">
        <v>59</v>
      </c>
      <c r="C44" s="55">
        <v>0</v>
      </c>
    </row>
    <row r="45" spans="1:4" x14ac:dyDescent="0.25">
      <c r="A45" s="53" t="s">
        <v>60</v>
      </c>
      <c r="C45" s="55">
        <v>0</v>
      </c>
    </row>
    <row r="46" spans="1:4" x14ac:dyDescent="0.25">
      <c r="A46" s="53" t="s">
        <v>61</v>
      </c>
      <c r="C46" s="57">
        <v>0</v>
      </c>
    </row>
    <row r="47" spans="1:4" x14ac:dyDescent="0.25">
      <c r="A47" s="52" t="s">
        <v>62</v>
      </c>
      <c r="C47" s="58">
        <f>SUM(C38:C46)</f>
        <v>14109972.92</v>
      </c>
    </row>
    <row r="48" spans="1:4" x14ac:dyDescent="0.25">
      <c r="A48" s="52"/>
      <c r="C48" s="59"/>
    </row>
    <row r="49" spans="1:4" x14ac:dyDescent="0.25">
      <c r="A49" s="52" t="s">
        <v>63</v>
      </c>
      <c r="C49" s="50"/>
    </row>
    <row r="50" spans="1:4" x14ac:dyDescent="0.25">
      <c r="A50" s="53" t="s">
        <v>64</v>
      </c>
      <c r="C50" s="56">
        <v>5327210.5199999996</v>
      </c>
    </row>
    <row r="51" spans="1:4" x14ac:dyDescent="0.25">
      <c r="A51" s="53" t="s">
        <v>65</v>
      </c>
      <c r="C51" s="61">
        <v>0</v>
      </c>
    </row>
    <row r="52" spans="1:4" x14ac:dyDescent="0.25">
      <c r="A52" s="53" t="s">
        <v>66</v>
      </c>
      <c r="C52" s="61">
        <v>0</v>
      </c>
    </row>
    <row r="53" spans="1:4" x14ac:dyDescent="0.25">
      <c r="A53" s="53" t="s">
        <v>67</v>
      </c>
      <c r="C53" s="56"/>
    </row>
    <row r="54" spans="1:4" ht="31.5" x14ac:dyDescent="0.25">
      <c r="A54" s="53" t="s">
        <v>68</v>
      </c>
      <c r="C54" s="61">
        <v>0</v>
      </c>
    </row>
    <row r="55" spans="1:4" x14ac:dyDescent="0.25">
      <c r="A55" s="53" t="s">
        <v>69</v>
      </c>
      <c r="C55" s="62">
        <v>0</v>
      </c>
    </row>
    <row r="56" spans="1:4" x14ac:dyDescent="0.25">
      <c r="A56" s="52" t="s">
        <v>70</v>
      </c>
      <c r="C56" s="67">
        <f>SUM(C50:C55)</f>
        <v>5327210.5199999996</v>
      </c>
    </row>
    <row r="57" spans="1:4" x14ac:dyDescent="0.25">
      <c r="A57" s="52"/>
      <c r="C57" s="59"/>
      <c r="D57" s="6"/>
    </row>
    <row r="58" spans="1:4" x14ac:dyDescent="0.25">
      <c r="A58" s="52" t="s">
        <v>71</v>
      </c>
      <c r="C58" s="68">
        <f>+C47+C56</f>
        <v>19437183.439999998</v>
      </c>
      <c r="D58" s="6"/>
    </row>
    <row r="59" spans="1:4" x14ac:dyDescent="0.25">
      <c r="A59" s="52"/>
      <c r="C59" s="59"/>
      <c r="D59" s="6"/>
    </row>
    <row r="60" spans="1:4" x14ac:dyDescent="0.25">
      <c r="A60" s="52" t="s">
        <v>72</v>
      </c>
      <c r="C60" s="50"/>
      <c r="D60" s="6"/>
    </row>
    <row r="61" spans="1:4" x14ac:dyDescent="0.25">
      <c r="A61" s="53" t="s">
        <v>73</v>
      </c>
      <c r="C61" s="55">
        <f>+'[3]Cambio de Patrimonio'!B17</f>
        <v>412502736.45999998</v>
      </c>
      <c r="D61" s="6"/>
    </row>
    <row r="62" spans="1:4" x14ac:dyDescent="0.25">
      <c r="A62" s="53" t="s">
        <v>74</v>
      </c>
      <c r="C62" s="61">
        <v>0</v>
      </c>
      <c r="D62" s="69"/>
    </row>
    <row r="63" spans="1:4" x14ac:dyDescent="0.25">
      <c r="A63" s="53" t="s">
        <v>23</v>
      </c>
      <c r="C63" s="70">
        <f>+'[2]Estado de Rend. Fianac. Mensual'!B35</f>
        <v>11758741.781666666</v>
      </c>
      <c r="D63" s="6"/>
    </row>
    <row r="64" spans="1:4" x14ac:dyDescent="0.25">
      <c r="A64" s="53" t="s">
        <v>75</v>
      </c>
      <c r="C64" s="55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+82370382.94+1753163.16+144766.74+3046110.03+495836.95-3185622.1+7651671.27+58022418.475-10006.8-34689142.51+7507105.94</f>
        <v>312970312.80499995</v>
      </c>
      <c r="D64" s="6"/>
    </row>
    <row r="65" spans="1:11" x14ac:dyDescent="0.25">
      <c r="A65" s="53" t="s">
        <v>26</v>
      </c>
      <c r="C65" s="62">
        <v>0</v>
      </c>
      <c r="D65" s="6"/>
    </row>
    <row r="66" spans="1:11" s="72" customFormat="1" x14ac:dyDescent="0.25">
      <c r="A66" s="71" t="s">
        <v>76</v>
      </c>
      <c r="C66" s="73">
        <f>SUM(C61:C65)</f>
        <v>737231791.04666662</v>
      </c>
      <c r="D66" s="6"/>
      <c r="E66" s="7"/>
      <c r="F66" s="7"/>
      <c r="G66" s="7"/>
      <c r="H66" s="7"/>
      <c r="I66" s="7"/>
      <c r="J66" s="74"/>
      <c r="K66" s="74"/>
    </row>
    <row r="67" spans="1:11" ht="32.25" thickBot="1" x14ac:dyDescent="0.3">
      <c r="A67" s="52" t="s">
        <v>77</v>
      </c>
      <c r="C67" s="75">
        <f>SUM(C58+C66)</f>
        <v>756668974.48666668</v>
      </c>
      <c r="D67" s="69"/>
    </row>
    <row r="68" spans="1:11" ht="16.5" thickTop="1" x14ac:dyDescent="0.25">
      <c r="B68" s="76"/>
      <c r="C68" s="5"/>
      <c r="D68" s="6"/>
    </row>
    <row r="69" spans="1:11" x14ac:dyDescent="0.25">
      <c r="B69" s="7"/>
      <c r="C69" s="77"/>
      <c r="D69" s="6"/>
    </row>
    <row r="70" spans="1:11" x14ac:dyDescent="0.25">
      <c r="B70" s="7"/>
      <c r="C70" s="5"/>
      <c r="D70" s="6"/>
    </row>
    <row r="71" spans="1:11" x14ac:dyDescent="0.25">
      <c r="A71"/>
      <c r="B71" s="15"/>
      <c r="C71" s="5"/>
    </row>
    <row r="72" spans="1:11" x14ac:dyDescent="0.25">
      <c r="C72" s="5"/>
    </row>
    <row r="73" spans="1:11" x14ac:dyDescent="0.25">
      <c r="B73"/>
      <c r="C73" s="5"/>
    </row>
    <row r="74" spans="1:11" x14ac:dyDescent="0.25">
      <c r="A74" s="40" t="s">
        <v>27</v>
      </c>
      <c r="C74" s="5"/>
    </row>
    <row r="75" spans="1:11" x14ac:dyDescent="0.25">
      <c r="A75" s="41" t="s">
        <v>28</v>
      </c>
      <c r="C75" s="5"/>
    </row>
    <row r="76" spans="1:11" x14ac:dyDescent="0.25">
      <c r="C76" s="5"/>
    </row>
    <row r="77" spans="1:11" x14ac:dyDescent="0.25">
      <c r="C77" s="5"/>
    </row>
    <row r="78" spans="1:11" x14ac:dyDescent="0.25">
      <c r="C78" s="5"/>
    </row>
    <row r="79" spans="1:11" x14ac:dyDescent="0.25">
      <c r="C79" s="5"/>
    </row>
    <row r="80" spans="1:11" x14ac:dyDescent="0.25">
      <c r="C80" s="5"/>
    </row>
    <row r="81" spans="3:3" x14ac:dyDescent="0.25">
      <c r="C81" s="5"/>
    </row>
    <row r="82" spans="3:3" x14ac:dyDescent="0.25">
      <c r="C82" s="5"/>
    </row>
    <row r="1048576" spans="9:11" x14ac:dyDescent="0.25">
      <c r="I1048576" s="7">
        <f>SUM(G1048576:H1048576)</f>
        <v>0</v>
      </c>
      <c r="J1048576" s="7">
        <f>SUM(J16)</f>
        <v>0</v>
      </c>
      <c r="K1048576" s="7">
        <f>SUM(K14:K1048575)</f>
        <v>0</v>
      </c>
    </row>
  </sheetData>
  <mergeCells count="2">
    <mergeCell ref="A12:B12"/>
    <mergeCell ref="A36:A3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M73"/>
  <sheetViews>
    <sheetView topLeftCell="A45" workbookViewId="0">
      <selection activeCell="G76" sqref="G76"/>
    </sheetView>
  </sheetViews>
  <sheetFormatPr baseColWidth="10" defaultColWidth="11.42578125" defaultRowHeight="15.75" x14ac:dyDescent="0.25"/>
  <cols>
    <col min="1" max="1" width="58.7109375" style="8" customWidth="1"/>
    <col min="2" max="2" width="21.42578125" style="7" customWidth="1"/>
    <col min="3" max="3" width="18.85546875" style="6" customWidth="1"/>
    <col min="4" max="5" width="18.85546875" style="5" hidden="1" customWidth="1"/>
    <col min="6" max="6" width="18.5703125" style="5" hidden="1" customWidth="1"/>
    <col min="7" max="7" width="17.42578125" style="5" customWidth="1"/>
    <col min="8" max="8" width="18.5703125" style="7" bestFit="1" customWidth="1"/>
    <col min="9" max="9" width="14.42578125" style="7" bestFit="1" customWidth="1"/>
    <col min="10" max="10" width="17.42578125" style="7" bestFit="1" customWidth="1"/>
    <col min="11" max="12" width="13.28515625" style="7" bestFit="1" customWidth="1"/>
    <col min="13" max="13" width="14.42578125" style="7" bestFit="1" customWidth="1"/>
    <col min="14" max="16384" width="11.42578125" style="8"/>
  </cols>
  <sheetData>
    <row r="6" spans="1:9" x14ac:dyDescent="0.25">
      <c r="A6" s="80" t="s">
        <v>78</v>
      </c>
      <c r="B6" s="80"/>
      <c r="C6" s="80"/>
    </row>
    <row r="7" spans="1:9" x14ac:dyDescent="0.25">
      <c r="A7" s="78" t="s">
        <v>79</v>
      </c>
      <c r="B7" s="78"/>
      <c r="C7" s="78"/>
    </row>
    <row r="8" spans="1:9" x14ac:dyDescent="0.25">
      <c r="A8" s="81" t="s">
        <v>80</v>
      </c>
      <c r="B8" s="81"/>
      <c r="C8" s="81"/>
      <c r="H8" s="5"/>
    </row>
    <row r="9" spans="1:9" x14ac:dyDescent="0.25">
      <c r="A9" s="81" t="s">
        <v>81</v>
      </c>
      <c r="B9" s="81"/>
      <c r="C9" s="81"/>
      <c r="H9" s="5"/>
    </row>
    <row r="10" spans="1:9" x14ac:dyDescent="0.25">
      <c r="A10" s="82"/>
      <c r="B10" s="5"/>
      <c r="H10" s="5"/>
    </row>
    <row r="11" spans="1:9" x14ac:dyDescent="0.25">
      <c r="A11" s="82"/>
      <c r="B11" s="5"/>
      <c r="D11" s="5">
        <f>+D15+D16</f>
        <v>85852997.829999998</v>
      </c>
      <c r="H11" s="5"/>
      <c r="I11" s="5"/>
    </row>
    <row r="12" spans="1:9" x14ac:dyDescent="0.25">
      <c r="A12" s="83" t="s">
        <v>82</v>
      </c>
      <c r="B12" s="5"/>
      <c r="E12" s="5">
        <f>+'[1]Ejecucion Presupuestaria'!J17</f>
        <v>85852997.829999998</v>
      </c>
      <c r="H12" s="5"/>
      <c r="I12" s="5"/>
    </row>
    <row r="13" spans="1:9" hidden="1" x14ac:dyDescent="0.25">
      <c r="A13" s="84" t="s">
        <v>83</v>
      </c>
      <c r="B13" s="85">
        <v>0</v>
      </c>
      <c r="C13" s="86"/>
      <c r="H13" s="5"/>
      <c r="I13" s="5"/>
    </row>
    <row r="14" spans="1:9" hidden="1" x14ac:dyDescent="0.25">
      <c r="A14" s="84" t="s">
        <v>84</v>
      </c>
      <c r="B14" s="85">
        <v>0</v>
      </c>
      <c r="C14" s="86"/>
      <c r="H14" s="5"/>
      <c r="I14" s="5"/>
    </row>
    <row r="15" spans="1:9" x14ac:dyDescent="0.25">
      <c r="A15" s="84" t="s">
        <v>85</v>
      </c>
      <c r="B15" s="85">
        <f>+'[1]Ejecucion Presupuestaria'!G15</f>
        <v>43298787.200000003</v>
      </c>
      <c r="C15" s="87"/>
      <c r="D15" s="5">
        <f>+'[1]Ejecucion Presupuestaria'!G15</f>
        <v>43298787.200000003</v>
      </c>
      <c r="H15" s="5"/>
      <c r="I15" s="5"/>
    </row>
    <row r="16" spans="1:9" x14ac:dyDescent="0.25">
      <c r="A16" s="84" t="s">
        <v>86</v>
      </c>
      <c r="B16" s="85">
        <f>+D16</f>
        <v>42554210.629999995</v>
      </c>
      <c r="C16" s="87"/>
      <c r="D16" s="5">
        <f>+'[1]Ejecucion Presupuestaria'!G14</f>
        <v>42554210.629999995</v>
      </c>
      <c r="H16" s="5"/>
      <c r="I16" s="5"/>
    </row>
    <row r="17" spans="1:9" hidden="1" x14ac:dyDescent="0.25">
      <c r="A17" s="84" t="s">
        <v>87</v>
      </c>
      <c r="B17" s="85"/>
      <c r="C17" s="87"/>
      <c r="H17" s="5"/>
      <c r="I17" s="5"/>
    </row>
    <row r="18" spans="1:9" hidden="1" x14ac:dyDescent="0.25">
      <c r="A18" s="84" t="s">
        <v>88</v>
      </c>
      <c r="B18" s="85"/>
      <c r="C18" s="87"/>
      <c r="H18" s="5"/>
      <c r="I18" s="5"/>
    </row>
    <row r="19" spans="1:9" hidden="1" x14ac:dyDescent="0.25">
      <c r="A19" s="84" t="s">
        <v>89</v>
      </c>
      <c r="B19" s="85"/>
      <c r="C19" s="87"/>
      <c r="H19" s="5"/>
      <c r="I19" s="5"/>
    </row>
    <row r="20" spans="1:9" x14ac:dyDescent="0.25">
      <c r="A20" s="84" t="s">
        <v>90</v>
      </c>
      <c r="B20" s="85" t="s">
        <v>130</v>
      </c>
      <c r="C20" s="69"/>
      <c r="D20" s="5">
        <f>+'[1]Ejecucion Presupuestaria'!J14</f>
        <v>0</v>
      </c>
      <c r="H20" s="5"/>
      <c r="I20" s="5"/>
    </row>
    <row r="21" spans="1:9" ht="31.5" hidden="1" x14ac:dyDescent="0.25">
      <c r="A21" s="84" t="s">
        <v>91</v>
      </c>
      <c r="B21" s="85">
        <v>0</v>
      </c>
      <c r="C21" s="87"/>
      <c r="H21" s="5"/>
      <c r="I21" s="5"/>
    </row>
    <row r="22" spans="1:9" x14ac:dyDescent="0.25">
      <c r="A22" s="84" t="s">
        <v>92</v>
      </c>
      <c r="B22" s="85">
        <f t="shared" ref="B22:B28" si="0">+C22-D22</f>
        <v>-42298302.499999993</v>
      </c>
      <c r="C22" s="69"/>
      <c r="D22" s="5">
        <f>+'[1]Ejecucion Presupuestaria'!Q6-D23</f>
        <v>42298302.499999993</v>
      </c>
      <c r="H22" s="5"/>
      <c r="I22" s="5"/>
    </row>
    <row r="23" spans="1:9" x14ac:dyDescent="0.25">
      <c r="A23" s="84" t="s">
        <v>93</v>
      </c>
      <c r="B23" s="85">
        <f t="shared" si="0"/>
        <v>-6047250.7700000005</v>
      </c>
      <c r="C23" s="69"/>
      <c r="D23" s="5">
        <f>+'[1]Ejecucion Presupuestaria'!J78</f>
        <v>6047250.7700000005</v>
      </c>
      <c r="H23" s="5"/>
      <c r="I23" s="5"/>
    </row>
    <row r="24" spans="1:9" hidden="1" x14ac:dyDescent="0.25">
      <c r="A24" s="84" t="s">
        <v>94</v>
      </c>
      <c r="B24" s="85">
        <f t="shared" si="0"/>
        <v>0</v>
      </c>
      <c r="C24" s="87"/>
      <c r="H24" s="5"/>
      <c r="I24" s="5"/>
    </row>
    <row r="25" spans="1:9" x14ac:dyDescent="0.25">
      <c r="A25" s="84" t="s">
        <v>95</v>
      </c>
      <c r="B25" s="85">
        <f t="shared" si="0"/>
        <v>-21344478.48</v>
      </c>
      <c r="C25" s="69"/>
      <c r="D25" s="5">
        <f>+'[1]Ejecucion Presupuestaria'!Q8</f>
        <v>21344478.48</v>
      </c>
      <c r="H25" s="5"/>
      <c r="I25" s="5"/>
    </row>
    <row r="26" spans="1:9" hidden="1" x14ac:dyDescent="0.25">
      <c r="A26" s="84" t="s">
        <v>96</v>
      </c>
      <c r="B26" s="85">
        <f t="shared" si="0"/>
        <v>0</v>
      </c>
      <c r="C26" s="87"/>
      <c r="H26" s="5"/>
      <c r="I26" s="5"/>
    </row>
    <row r="27" spans="1:9" hidden="1" x14ac:dyDescent="0.25">
      <c r="A27" s="84" t="s">
        <v>97</v>
      </c>
      <c r="B27" s="85">
        <f t="shared" si="0"/>
        <v>0</v>
      </c>
      <c r="C27" s="87"/>
      <c r="H27" s="5"/>
      <c r="I27" s="5"/>
    </row>
    <row r="28" spans="1:9" x14ac:dyDescent="0.25">
      <c r="A28" s="84" t="s">
        <v>98</v>
      </c>
      <c r="B28" s="85">
        <f t="shared" si="0"/>
        <v>-2987711.15</v>
      </c>
      <c r="C28" s="87"/>
      <c r="D28" s="5">
        <f>+'[1]Ejecucion Presupuestaria'!J87</f>
        <v>2987711.15</v>
      </c>
      <c r="H28" s="5"/>
      <c r="I28" s="5"/>
    </row>
    <row r="29" spans="1:9" x14ac:dyDescent="0.25">
      <c r="A29" s="88" t="s">
        <v>99</v>
      </c>
      <c r="B29" s="89">
        <f>SUM(B13:B28)</f>
        <v>13175254.930000002</v>
      </c>
      <c r="C29" s="90"/>
      <c r="E29" s="5">
        <f>SUM(D22:D28)</f>
        <v>72677742.900000006</v>
      </c>
      <c r="H29" s="5"/>
      <c r="I29" s="5"/>
    </row>
    <row r="30" spans="1:9" x14ac:dyDescent="0.25">
      <c r="A30" s="91"/>
      <c r="B30" s="92"/>
      <c r="C30" s="93"/>
      <c r="H30" s="5"/>
      <c r="I30" s="5"/>
    </row>
    <row r="31" spans="1:9" x14ac:dyDescent="0.25">
      <c r="A31" s="94" t="s">
        <v>100</v>
      </c>
      <c r="B31" s="95"/>
      <c r="C31" s="96"/>
      <c r="H31" s="5"/>
      <c r="I31" s="5"/>
    </row>
    <row r="32" spans="1:9" hidden="1" x14ac:dyDescent="0.25">
      <c r="A32" s="97" t="s">
        <v>101</v>
      </c>
      <c r="B32" s="85">
        <v>0</v>
      </c>
      <c r="C32" s="98"/>
      <c r="H32" s="5"/>
      <c r="I32" s="5"/>
    </row>
    <row r="33" spans="1:9" hidden="1" x14ac:dyDescent="0.25">
      <c r="A33" s="84" t="s">
        <v>102</v>
      </c>
      <c r="B33" s="85">
        <v>0</v>
      </c>
      <c r="C33" s="98"/>
      <c r="H33" s="5"/>
      <c r="I33" s="5"/>
    </row>
    <row r="34" spans="1:9" ht="31.5" hidden="1" x14ac:dyDescent="0.25">
      <c r="A34" s="84" t="s">
        <v>103</v>
      </c>
      <c r="B34" s="85">
        <v>0</v>
      </c>
      <c r="C34" s="98"/>
      <c r="H34" s="5"/>
      <c r="I34" s="5"/>
    </row>
    <row r="35" spans="1:9" ht="31.5" hidden="1" x14ac:dyDescent="0.25">
      <c r="A35" s="84" t="s">
        <v>104</v>
      </c>
      <c r="B35" s="85">
        <v>0</v>
      </c>
      <c r="C35" s="98"/>
      <c r="H35" s="5"/>
      <c r="I35" s="5"/>
    </row>
    <row r="36" spans="1:9" ht="31.5" hidden="1" x14ac:dyDescent="0.25">
      <c r="A36" s="84" t="s">
        <v>105</v>
      </c>
      <c r="B36" s="85">
        <v>0</v>
      </c>
      <c r="C36" s="98"/>
      <c r="H36" s="5"/>
      <c r="I36" s="5"/>
    </row>
    <row r="37" spans="1:9" hidden="1" x14ac:dyDescent="0.25">
      <c r="A37" s="84" t="s">
        <v>90</v>
      </c>
      <c r="B37" s="85">
        <v>0</v>
      </c>
      <c r="C37" s="98"/>
      <c r="H37" s="5"/>
      <c r="I37" s="5"/>
    </row>
    <row r="38" spans="1:9" x14ac:dyDescent="0.25">
      <c r="A38" s="84" t="s">
        <v>106</v>
      </c>
      <c r="B38" s="85">
        <f>+C38-D38</f>
        <v>-2041702.7899999996</v>
      </c>
      <c r="D38" s="5">
        <f>+'[1]Ejecucion Presupuestaria'!Q9</f>
        <v>2041702.7899999996</v>
      </c>
      <c r="F38" s="99"/>
      <c r="G38" s="99"/>
      <c r="H38" s="99"/>
      <c r="I38" s="5"/>
    </row>
    <row r="39" spans="1:9" ht="31.5" hidden="1" x14ac:dyDescent="0.25">
      <c r="A39" s="84" t="s">
        <v>107</v>
      </c>
      <c r="B39" s="85">
        <v>0</v>
      </c>
      <c r="C39" s="66"/>
      <c r="H39" s="5"/>
      <c r="I39" s="5"/>
    </row>
    <row r="40" spans="1:9" ht="31.5" hidden="1" x14ac:dyDescent="0.25">
      <c r="A40" s="84" t="s">
        <v>108</v>
      </c>
      <c r="B40" s="85">
        <v>0</v>
      </c>
      <c r="C40" s="66"/>
      <c r="H40" s="5"/>
      <c r="I40" s="5"/>
    </row>
    <row r="41" spans="1:9" ht="31.5" hidden="1" x14ac:dyDescent="0.25">
      <c r="A41" s="84" t="s">
        <v>109</v>
      </c>
      <c r="B41" s="85">
        <v>0</v>
      </c>
      <c r="C41" s="66"/>
      <c r="H41" s="5"/>
      <c r="I41" s="5"/>
    </row>
    <row r="42" spans="1:9" ht="31.5" hidden="1" x14ac:dyDescent="0.25">
      <c r="A42" s="84" t="s">
        <v>110</v>
      </c>
      <c r="B42" s="85">
        <v>0</v>
      </c>
      <c r="C42" s="66"/>
      <c r="H42" s="5"/>
      <c r="I42" s="5"/>
    </row>
    <row r="43" spans="1:9" hidden="1" x14ac:dyDescent="0.25">
      <c r="A43" s="84" t="s">
        <v>111</v>
      </c>
      <c r="B43" s="85">
        <v>0</v>
      </c>
      <c r="C43" s="66"/>
      <c r="H43" s="5"/>
      <c r="I43" s="5"/>
    </row>
    <row r="44" spans="1:9" hidden="1" x14ac:dyDescent="0.25">
      <c r="A44" s="84" t="s">
        <v>98</v>
      </c>
      <c r="B44" s="100">
        <v>0</v>
      </c>
      <c r="C44" s="101"/>
      <c r="H44" s="5"/>
      <c r="I44" s="5"/>
    </row>
    <row r="45" spans="1:9" x14ac:dyDescent="0.25">
      <c r="A45" s="94" t="s">
        <v>112</v>
      </c>
      <c r="B45" s="102">
        <f>SUM(B32:B44)</f>
        <v>-2041702.7899999996</v>
      </c>
      <c r="C45" s="103"/>
      <c r="H45" s="5"/>
      <c r="I45" s="5"/>
    </row>
    <row r="46" spans="1:9" x14ac:dyDescent="0.25">
      <c r="A46" s="91"/>
      <c r="B46" s="92"/>
      <c r="C46" s="104"/>
      <c r="D46" s="5">
        <f>SUM(D22:D45)</f>
        <v>74719445.690000013</v>
      </c>
      <c r="H46" s="5"/>
      <c r="I46" s="5"/>
    </row>
    <row r="47" spans="1:9" x14ac:dyDescent="0.25">
      <c r="A47" s="94" t="s">
        <v>113</v>
      </c>
      <c r="B47" s="95"/>
      <c r="C47" s="96"/>
      <c r="D47" s="5">
        <f>+'[1]Ejecucion Presupuestaria'!Q10</f>
        <v>74719445.689999998</v>
      </c>
      <c r="H47" s="5"/>
      <c r="I47" s="5"/>
    </row>
    <row r="48" spans="1:9" hidden="1" x14ac:dyDescent="0.25">
      <c r="A48" s="84" t="s">
        <v>114</v>
      </c>
      <c r="B48" s="85">
        <v>0</v>
      </c>
      <c r="C48" s="96"/>
      <c r="H48" s="5"/>
      <c r="I48" s="5"/>
    </row>
    <row r="49" spans="1:9" hidden="1" x14ac:dyDescent="0.25">
      <c r="A49" s="84" t="s">
        <v>115</v>
      </c>
      <c r="B49" s="85">
        <v>0</v>
      </c>
      <c r="C49" s="96"/>
      <c r="H49" s="5"/>
      <c r="I49" s="5"/>
    </row>
    <row r="50" spans="1:9" hidden="1" x14ac:dyDescent="0.25">
      <c r="A50" s="84" t="s">
        <v>116</v>
      </c>
      <c r="B50" s="85">
        <v>0</v>
      </c>
      <c r="C50" s="96"/>
      <c r="H50" s="5"/>
      <c r="I50" s="5"/>
    </row>
    <row r="51" spans="1:9" ht="31.5" hidden="1" x14ac:dyDescent="0.25">
      <c r="A51" s="84" t="s">
        <v>117</v>
      </c>
      <c r="B51" s="85">
        <v>0</v>
      </c>
      <c r="C51" s="96"/>
      <c r="H51" s="5"/>
      <c r="I51" s="5"/>
    </row>
    <row r="52" spans="1:9" hidden="1" x14ac:dyDescent="0.25">
      <c r="A52" s="84" t="s">
        <v>90</v>
      </c>
      <c r="B52" s="85">
        <v>0</v>
      </c>
      <c r="C52" s="96"/>
      <c r="H52" s="5"/>
      <c r="I52" s="5"/>
    </row>
    <row r="53" spans="1:9" ht="31.5" hidden="1" x14ac:dyDescent="0.25">
      <c r="A53" s="84" t="s">
        <v>118</v>
      </c>
      <c r="B53" s="85">
        <v>0</v>
      </c>
      <c r="C53" s="96"/>
      <c r="H53" s="5"/>
      <c r="I53" s="5"/>
    </row>
    <row r="54" spans="1:9" ht="31.5" hidden="1" x14ac:dyDescent="0.25">
      <c r="A54" s="84" t="s">
        <v>119</v>
      </c>
      <c r="B54" s="85">
        <v>0</v>
      </c>
      <c r="C54" s="96"/>
      <c r="H54" s="5"/>
      <c r="I54" s="5"/>
    </row>
    <row r="55" spans="1:9" hidden="1" x14ac:dyDescent="0.25">
      <c r="A55" s="84" t="s">
        <v>120</v>
      </c>
      <c r="B55" s="85">
        <v>0</v>
      </c>
      <c r="C55" s="96"/>
      <c r="H55" s="5"/>
      <c r="I55" s="5"/>
    </row>
    <row r="56" spans="1:9" hidden="1" x14ac:dyDescent="0.25">
      <c r="A56" s="84" t="s">
        <v>121</v>
      </c>
      <c r="B56" s="85">
        <v>0</v>
      </c>
      <c r="C56" s="96"/>
      <c r="H56" s="5"/>
      <c r="I56" s="5"/>
    </row>
    <row r="57" spans="1:9" ht="31.5" hidden="1" x14ac:dyDescent="0.25">
      <c r="A57" s="84" t="s">
        <v>122</v>
      </c>
      <c r="B57" s="85">
        <v>0</v>
      </c>
      <c r="C57" s="96"/>
      <c r="H57" s="5"/>
      <c r="I57" s="5"/>
    </row>
    <row r="58" spans="1:9" hidden="1" x14ac:dyDescent="0.25">
      <c r="A58" s="84" t="s">
        <v>123</v>
      </c>
      <c r="B58" s="100">
        <v>0</v>
      </c>
      <c r="C58" s="96"/>
      <c r="H58" s="5"/>
      <c r="I58" s="5"/>
    </row>
    <row r="59" spans="1:9" x14ac:dyDescent="0.25">
      <c r="A59" s="94" t="s">
        <v>124</v>
      </c>
      <c r="B59" s="89">
        <f>+B48+B49+B50+B51+B52-B53-B54-B55-B56-B57-B58</f>
        <v>0</v>
      </c>
      <c r="C59" s="96"/>
      <c r="D59" s="5">
        <f>+D46-D47</f>
        <v>0</v>
      </c>
      <c r="E59" s="5">
        <v>59073182.43</v>
      </c>
      <c r="H59" s="5"/>
      <c r="I59" s="5"/>
    </row>
    <row r="60" spans="1:9" x14ac:dyDescent="0.25">
      <c r="A60" s="91"/>
      <c r="B60" s="5"/>
      <c r="C60" s="96"/>
      <c r="H60" s="5"/>
      <c r="I60" s="5"/>
    </row>
    <row r="61" spans="1:9" ht="31.5" x14ac:dyDescent="0.25">
      <c r="A61" s="84" t="s">
        <v>125</v>
      </c>
      <c r="B61" s="85">
        <f>+B29+B45</f>
        <v>11133552.140000002</v>
      </c>
      <c r="C61" s="96"/>
      <c r="H61" s="5"/>
      <c r="I61" s="5"/>
    </row>
    <row r="62" spans="1:9" x14ac:dyDescent="0.25">
      <c r="A62" s="84" t="s">
        <v>126</v>
      </c>
      <c r="B62" s="100">
        <f>+'[1]Efectivo y Equivalente a efecti'!L26</f>
        <v>63064929.590000004</v>
      </c>
      <c r="C62" s="96"/>
      <c r="D62" s="5" t="s">
        <v>127</v>
      </c>
      <c r="H62" s="5"/>
      <c r="I62" s="5"/>
    </row>
    <row r="63" spans="1:9" x14ac:dyDescent="0.25">
      <c r="A63" s="88" t="s">
        <v>128</v>
      </c>
      <c r="B63" s="89">
        <f>B61+B62</f>
        <v>74198481.730000004</v>
      </c>
      <c r="C63" s="96"/>
      <c r="D63" s="5" t="s">
        <v>129</v>
      </c>
      <c r="H63" s="5"/>
      <c r="I63" s="5"/>
    </row>
    <row r="64" spans="1:9" x14ac:dyDescent="0.25">
      <c r="A64" s="6"/>
      <c r="B64" s="5"/>
      <c r="C64" s="96"/>
      <c r="E64" s="105"/>
      <c r="H64" s="5"/>
      <c r="I64" s="5"/>
    </row>
    <row r="65" spans="1:9" x14ac:dyDescent="0.25">
      <c r="A65" s="6"/>
      <c r="B65" s="69"/>
      <c r="C65" s="96"/>
      <c r="D65" s="6"/>
      <c r="E65" s="106"/>
      <c r="H65" s="5"/>
      <c r="I65" s="5"/>
    </row>
    <row r="66" spans="1:9" x14ac:dyDescent="0.25">
      <c r="A66" s="6"/>
      <c r="B66" s="5"/>
      <c r="C66" s="96"/>
      <c r="E66" s="106"/>
      <c r="H66" s="5"/>
      <c r="I66" s="5"/>
    </row>
    <row r="67" spans="1:9" x14ac:dyDescent="0.25">
      <c r="A67" s="6"/>
      <c r="B67" s="5"/>
      <c r="C67" s="96"/>
      <c r="E67" s="106"/>
      <c r="H67" s="5"/>
      <c r="I67" s="5"/>
    </row>
    <row r="68" spans="1:9" x14ac:dyDescent="0.25">
      <c r="B68" s="5"/>
      <c r="C68" s="96"/>
      <c r="E68" s="106"/>
      <c r="H68" s="5"/>
      <c r="I68" s="5"/>
    </row>
    <row r="69" spans="1:9" x14ac:dyDescent="0.25">
      <c r="B69" s="5"/>
      <c r="C69" s="96"/>
      <c r="E69" s="106"/>
      <c r="H69" s="5"/>
      <c r="I69" s="5"/>
    </row>
    <row r="70" spans="1:9" x14ac:dyDescent="0.25">
      <c r="B70" s="5"/>
      <c r="H70" s="5"/>
      <c r="I70" s="5"/>
    </row>
    <row r="72" spans="1:9" x14ac:dyDescent="0.25">
      <c r="A72" s="112"/>
    </row>
    <row r="73" spans="1:9" x14ac:dyDescent="0.25">
      <c r="A73" s="113"/>
    </row>
  </sheetData>
  <mergeCells count="4">
    <mergeCell ref="A6:C6"/>
    <mergeCell ref="A7:C7"/>
    <mergeCell ref="A8:C8"/>
    <mergeCell ref="A9:C9"/>
  </mergeCells>
  <printOptions horizontalCentered="1"/>
  <pageMargins left="0.31496062992125984" right="0.31496062992125984" top="0.35433070866141736" bottom="0.35433070866141736" header="0.31496062992125984" footer="0.31496062992125984"/>
  <pageSetup paperSize="1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Estado de Rendimiento</vt:lpstr>
      <vt:lpstr>Balance General</vt:lpstr>
      <vt:lpstr>Estado Flujo de Efcvo.</vt:lpstr>
      <vt:lpstr>'Estado de Rendimiento'!Área_de_impresión</vt:lpstr>
      <vt:lpstr>'Estado Flujo de Efcvo.'!Área_de_impresión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2024-06-07T16:42:23Z</cp:lastPrinted>
  <dcterms:created xsi:type="dcterms:W3CDTF">2024-06-06T14:48:07Z</dcterms:created>
  <dcterms:modified xsi:type="dcterms:W3CDTF">2024-06-07T16:44:19Z</dcterms:modified>
</cp:coreProperties>
</file>