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4 - Abril\Excell\"/>
    </mc:Choice>
  </mc:AlternateContent>
  <bookViews>
    <workbookView xWindow="0" yWindow="0" windowWidth="20490" windowHeight="7755" activeTab="1"/>
  </bookViews>
  <sheets>
    <sheet name="Balance General" sheetId="1" r:id="rId1"/>
    <sheet name="Estado de Rendimiento" sheetId="2" r:id="rId2"/>
    <sheet name="Estado Flujo de Efectivo" sheetId="3" r:id="rId3"/>
  </sheets>
  <externalReferences>
    <externalReference r:id="rId4"/>
    <externalReference r:id="rId5"/>
  </externalReferences>
  <definedNames>
    <definedName name="_xlnm.Print_Area" localSheetId="0">'Balance General'!$A$1:$D$71</definedName>
    <definedName name="_xlnm.Print_Area" localSheetId="1">'Estado de Rendimiento'!$A$1:$D$51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0" i="3" l="1"/>
  <c r="B57" i="3"/>
  <c r="D45" i="3"/>
  <c r="D36" i="3"/>
  <c r="B36" i="3" s="1"/>
  <c r="B43" i="3" s="1"/>
  <c r="D26" i="3"/>
  <c r="B26" i="3" s="1"/>
  <c r="B25" i="3"/>
  <c r="B24" i="3"/>
  <c r="D23" i="3"/>
  <c r="B23" i="3" s="1"/>
  <c r="B22" i="3"/>
  <c r="D21" i="3"/>
  <c r="B21" i="3"/>
  <c r="D20" i="3"/>
  <c r="B20" i="3"/>
  <c r="D18" i="3"/>
  <c r="D14" i="3"/>
  <c r="B14" i="3"/>
  <c r="D13" i="3"/>
  <c r="B13" i="3"/>
  <c r="B27" i="3" s="1"/>
  <c r="E10" i="3"/>
  <c r="D9" i="3"/>
  <c r="B59" i="3" l="1"/>
  <c r="B61" i="3" s="1"/>
  <c r="E27" i="3"/>
  <c r="D44" i="3"/>
  <c r="D57" i="3" s="1"/>
  <c r="C32" i="2" l="1"/>
  <c r="C33" i="2" s="1"/>
  <c r="B27" i="2"/>
  <c r="C26" i="2"/>
  <c r="B26" i="2"/>
  <c r="C24" i="2"/>
  <c r="B24" i="2"/>
  <c r="C23" i="2"/>
  <c r="B23" i="2"/>
  <c r="C21" i="2"/>
  <c r="B21" i="2"/>
  <c r="B28" i="2" s="1"/>
  <c r="D16" i="2"/>
  <c r="C16" i="2"/>
  <c r="B16" i="2"/>
  <c r="D15" i="2"/>
  <c r="C15" i="2"/>
  <c r="B15" i="2"/>
  <c r="B18" i="2" l="1"/>
  <c r="B34" i="2" s="1"/>
  <c r="C34" i="2" s="1"/>
  <c r="D17" i="2"/>
  <c r="K1048570" i="1"/>
  <c r="J1048570" i="1"/>
  <c r="I1048570" i="1"/>
  <c r="C61" i="1"/>
  <c r="C60" i="1"/>
  <c r="C58" i="1"/>
  <c r="C53" i="1"/>
  <c r="C36" i="1"/>
  <c r="C44" i="1" s="1"/>
  <c r="C27" i="1"/>
  <c r="C30" i="1" s="1"/>
  <c r="C18" i="1"/>
  <c r="C17" i="1"/>
  <c r="C16" i="1"/>
  <c r="C13" i="1"/>
  <c r="C63" i="1" l="1"/>
  <c r="C20" i="1"/>
  <c r="C32" i="1" s="1"/>
  <c r="C55" i="1"/>
  <c r="C64" i="1" s="1"/>
</calcChain>
</file>

<file path=xl/sharedStrings.xml><?xml version="1.0" encoding="utf-8"?>
<sst xmlns="http://schemas.openxmlformats.org/spreadsheetml/2006/main" count="143" uniqueCount="131">
  <si>
    <t>SERVICIO NACIONAL DE SALUD</t>
  </si>
  <si>
    <t>HOSPITAL UNIIVERSITARIO DOCENTE  TRAUMATOLOGICO DR. NEY ARIAS LORA</t>
  </si>
  <si>
    <t xml:space="preserve"> Balance General</t>
  </si>
  <si>
    <t xml:space="preserve"> Al _30__de_ Abril 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</si>
  <si>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</si>
  <si>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</si>
  <si>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</si>
  <si>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</si>
  <si>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</si>
  <si>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</si>
  <si>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</si>
  <si>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</si>
  <si>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</si>
  <si>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</si>
  <si>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</si>
  <si>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</si>
  <si>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</si>
  <si>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</si>
  <si>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</si>
  <si>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</si>
  <si>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</si>
  <si>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</si>
  <si>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</si>
  <si>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</si>
  <si>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</si>
  <si>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</si>
  <si>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</si>
  <si>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</si>
  <si>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</si>
  <si>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</si>
  <si>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</si>
  <si>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</si>
  <si>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</si>
  <si>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</si>
  <si>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</si>
  <si>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</si>
  <si>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</si>
  <si>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</si>
  <si>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</si>
  <si>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</si>
  <si>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</si>
  <si>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</si>
  <si>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</si>
  <si>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</si>
  <si>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</si>
  <si>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</si>
  <si>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</si>
  <si>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</si>
  <si>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</si>
  <si>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</si>
  <si>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</si>
  <si>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</si>
  <si>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</si>
  <si>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</si>
  <si>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</si>
  <si>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</si>
  <si>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</si>
  <si>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_30__de_ Abril_del__2024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</si>
  <si>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</si>
  <si>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</si>
  <si>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</si>
  <si>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</si>
  <si>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</si>
  <si>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</si>
  <si>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</si>
  <si>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</si>
  <si>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</si>
  <si>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</si>
  <si>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</si>
  <si>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</si>
  <si>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</si>
  <si>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</si>
  <si>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</si>
  <si>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</si>
  <si>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</si>
  <si>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</si>
  <si>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</si>
  <si>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</si>
  <si>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-</t>
  </si>
  <si>
    <t>Hospital Universitario Docente Traumatologico Dr. Ney Arias Lora</t>
  </si>
  <si>
    <t>Estado de Flujo de Efectivo</t>
  </si>
  <si>
    <t>Del Ejercicio Terminado  al 30 de Abril 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</si>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</sst>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Times New Roman"/>
      <family val="1"/>
    </font>
    <font>
      <b/>
      <sz val="12"/>
      <color theme="4"/>
      <name val="Times New Roman"/>
      <family val="1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164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43" fontId="3" fillId="0" borderId="0" xfId="0" applyNumberFormat="1" applyFont="1"/>
    <xf numFmtId="0" fontId="3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 indent="1"/>
    </xf>
    <xf numFmtId="43" fontId="10" fillId="0" borderId="0" xfId="0" applyNumberFormat="1" applyFont="1"/>
    <xf numFmtId="43" fontId="9" fillId="0" borderId="0" xfId="0" applyNumberFormat="1" applyFont="1" applyAlignment="1">
      <alignment horizontal="center" vertical="center" wrapText="1"/>
    </xf>
    <xf numFmtId="164" fontId="9" fillId="0" borderId="0" xfId="1" applyFont="1" applyAlignment="1">
      <alignment horizontal="center" vertical="center" wrapText="1"/>
    </xf>
    <xf numFmtId="43" fontId="9" fillId="0" borderId="1" xfId="0" applyNumberFormat="1" applyFont="1" applyBorder="1" applyAlignment="1">
      <alignment horizontal="center" vertical="center" wrapText="1"/>
    </xf>
    <xf numFmtId="43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3" fontId="8" fillId="0" borderId="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43" fontId="12" fillId="0" borderId="0" xfId="0" applyNumberFormat="1" applyFont="1" applyAlignment="1">
      <alignment horizontal="center" vertical="center" wrapText="1"/>
    </xf>
    <xf numFmtId="164" fontId="8" fillId="0" borderId="0" xfId="1" applyFont="1" applyAlignment="1">
      <alignment horizontal="center" vertical="center" wrapText="1"/>
    </xf>
    <xf numFmtId="0" fontId="13" fillId="0" borderId="0" xfId="0" applyFont="1"/>
    <xf numFmtId="43" fontId="8" fillId="0" borderId="3" xfId="0" applyNumberFormat="1" applyFont="1" applyBorder="1" applyAlignment="1">
      <alignment horizontal="center" vertical="center" wrapText="1"/>
    </xf>
    <xf numFmtId="43" fontId="13" fillId="0" borderId="0" xfId="0" applyNumberFormat="1" applyFont="1"/>
    <xf numFmtId="43" fontId="8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 indent="1"/>
    </xf>
    <xf numFmtId="0" fontId="14" fillId="0" borderId="0" xfId="0" applyFont="1"/>
    <xf numFmtId="4" fontId="8" fillId="0" borderId="0" xfId="0" applyNumberFormat="1" applyFont="1" applyAlignment="1">
      <alignment horizontal="right" vertical="center" wrapText="1"/>
    </xf>
    <xf numFmtId="164" fontId="14" fillId="0" borderId="0" xfId="1" applyFont="1"/>
    <xf numFmtId="164" fontId="8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164" fontId="13" fillId="0" borderId="0" xfId="1" applyFont="1"/>
    <xf numFmtId="0" fontId="1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left" vertical="center" wrapText="1" indent="1"/>
    </xf>
    <xf numFmtId="164" fontId="15" fillId="0" borderId="0" xfId="1" applyFont="1" applyFill="1" applyAlignment="1">
      <alignment vertical="center"/>
    </xf>
    <xf numFmtId="164" fontId="15" fillId="0" borderId="0" xfId="1" applyFont="1" applyFill="1" applyBorder="1" applyAlignment="1">
      <alignment vertical="center"/>
    </xf>
    <xf numFmtId="0" fontId="17" fillId="2" borderId="0" xfId="0" applyFont="1" applyFill="1" applyAlignment="1">
      <alignment horizontal="center" vertical="center"/>
    </xf>
    <xf numFmtId="164" fontId="17" fillId="0" borderId="0" xfId="1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164" fontId="16" fillId="0" borderId="0" xfId="1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164" fontId="13" fillId="0" borderId="0" xfId="1" applyFont="1" applyFill="1"/>
    <xf numFmtId="0" fontId="1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164" fontId="19" fillId="0" borderId="0" xfId="1" applyFont="1" applyFill="1"/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43" fontId="12" fillId="0" borderId="0" xfId="0" applyNumberFormat="1" applyFont="1" applyAlignment="1">
      <alignment horizontal="center" vertical="center"/>
    </xf>
    <xf numFmtId="164" fontId="20" fillId="0" borderId="0" xfId="1" applyFont="1" applyFill="1"/>
    <xf numFmtId="164" fontId="21" fillId="0" borderId="0" xfId="1" applyFont="1"/>
    <xf numFmtId="4" fontId="18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Border="1"/>
    <xf numFmtId="164" fontId="22" fillId="0" borderId="0" xfId="1" applyFont="1" applyAlignment="1">
      <alignment horizontal="center" vertical="center"/>
    </xf>
    <xf numFmtId="0" fontId="8" fillId="0" borderId="0" xfId="0" applyFont="1" applyAlignment="1">
      <alignment horizontal="left" vertical="center" indent="5"/>
    </xf>
    <xf numFmtId="164" fontId="12" fillId="0" borderId="0" xfId="1" applyFont="1" applyAlignment="1">
      <alignment horizontal="center" vertical="center"/>
    </xf>
    <xf numFmtId="164" fontId="18" fillId="0" borderId="3" xfId="0" applyNumberFormat="1" applyFont="1" applyBorder="1" applyAlignment="1">
      <alignment horizontal="center" vertical="center"/>
    </xf>
    <xf numFmtId="43" fontId="18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8" fillId="0" borderId="4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164" fontId="21" fillId="0" borderId="0" xfId="1" applyFont="1" applyFill="1"/>
    <xf numFmtId="43" fontId="12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164" fontId="12" fillId="0" borderId="0" xfId="1" applyFont="1" applyAlignment="1">
      <alignment horizontal="center" vertical="center" wrapText="1"/>
    </xf>
    <xf numFmtId="1" fontId="12" fillId="0" borderId="0" xfId="1" applyNumberFormat="1" applyFont="1" applyAlignment="1">
      <alignment horizontal="center" vertical="center" wrapText="1"/>
    </xf>
    <xf numFmtId="41" fontId="12" fillId="0" borderId="0" xfId="1" applyNumberFormat="1" applyFont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164" fontId="18" fillId="0" borderId="3" xfId="1" applyFont="1" applyBorder="1" applyAlignment="1">
      <alignment horizontal="center" vertical="center" wrapText="1"/>
    </xf>
    <xf numFmtId="43" fontId="18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164" fontId="13" fillId="0" borderId="0" xfId="1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164" fontId="12" fillId="0" borderId="0" xfId="1" applyFont="1" applyAlignment="1">
      <alignment horizontal="justify" vertical="center" wrapText="1"/>
    </xf>
    <xf numFmtId="0" fontId="12" fillId="0" borderId="0" xfId="0" applyFont="1" applyAlignment="1">
      <alignment horizontal="justify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164" fontId="13" fillId="0" borderId="0" xfId="1" applyFont="1" applyAlignment="1">
      <alignment horizontal="center"/>
    </xf>
    <xf numFmtId="164" fontId="12" fillId="0" borderId="1" xfId="1" applyFont="1" applyBorder="1" applyAlignment="1">
      <alignment horizontal="center" vertical="center" wrapText="1"/>
    </xf>
    <xf numFmtId="43" fontId="12" fillId="0" borderId="0" xfId="0" applyNumberFormat="1" applyFont="1" applyBorder="1" applyAlignment="1">
      <alignment horizontal="center" vertical="center" wrapText="1"/>
    </xf>
    <xf numFmtId="164" fontId="18" fillId="0" borderId="1" xfId="1" applyFont="1" applyBorder="1" applyAlignment="1">
      <alignment horizontal="center" vertical="center" wrapText="1"/>
    </xf>
    <xf numFmtId="43" fontId="18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164" fontId="12" fillId="0" borderId="0" xfId="1" applyFont="1" applyBorder="1" applyAlignment="1">
      <alignment horizontal="right" vertical="center" wrapText="1"/>
    </xf>
    <xf numFmtId="4" fontId="15" fillId="0" borderId="0" xfId="0" applyNumberFormat="1" applyFont="1"/>
    <xf numFmtId="164" fontId="12" fillId="0" borderId="0" xfId="1" applyFont="1" applyAlignment="1">
      <alignment horizontal="right" vertical="center" wrapText="1"/>
    </xf>
    <xf numFmtId="0" fontId="16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1343024</xdr:colOff>
      <xdr:row>65</xdr:row>
      <xdr:rowOff>104775</xdr:rowOff>
    </xdr:from>
    <xdr:to>
      <xdr:col>3</xdr:col>
      <xdr:colOff>781049</xdr:colOff>
      <xdr:row>71</xdr:row>
      <xdr:rowOff>111125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62599" y="9258300"/>
          <a:ext cx="1171575" cy="12065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0</xdr:col>
      <xdr:colOff>1952625</xdr:colOff>
      <xdr:row>3</xdr:row>
      <xdr:rowOff>104775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104775</xdr:rowOff>
    </xdr:from>
    <xdr:to>
      <xdr:col>0</xdr:col>
      <xdr:colOff>1647825</xdr:colOff>
      <xdr:row>3</xdr:row>
      <xdr:rowOff>28575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04775"/>
          <a:ext cx="159067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76200</xdr:colOff>
      <xdr:row>42</xdr:row>
      <xdr:rowOff>133350</xdr:rowOff>
    </xdr:from>
    <xdr:to>
      <xdr:col>3</xdr:col>
      <xdr:colOff>190500</xdr:colOff>
      <xdr:row>48</xdr:row>
      <xdr:rowOff>139700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8439150"/>
          <a:ext cx="1362075" cy="1206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0</xdr:col>
      <xdr:colOff>1514475</xdr:colOff>
      <xdr:row>2</xdr:row>
      <xdr:rowOff>133350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85725"/>
          <a:ext cx="1495425" cy="447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Abril%202024\Estados%20Financieros%20%20Abril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11361759.281666651</v>
          </cell>
        </row>
      </sheetData>
      <sheetData sheetId="2" refreshError="1">
        <row r="59">
          <cell r="B59">
            <v>11024442.199999992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63064929.590000004</v>
          </cell>
        </row>
        <row r="26">
          <cell r="K26">
            <v>52040487.389999993</v>
          </cell>
        </row>
      </sheetData>
      <sheetData sheetId="12" refreshError="1">
        <row r="19">
          <cell r="D19">
            <v>449806872.19999999</v>
          </cell>
        </row>
      </sheetData>
      <sheetData sheetId="13" refreshError="1">
        <row r="22">
          <cell r="C22">
            <v>144565961.99000001</v>
          </cell>
        </row>
      </sheetData>
      <sheetData sheetId="14" refreshError="1">
        <row r="21">
          <cell r="K21">
            <v>2144993.4966666666</v>
          </cell>
          <cell r="L21">
            <v>261413.23833333331</v>
          </cell>
        </row>
      </sheetData>
      <sheetData sheetId="15" refreshError="1">
        <row r="21">
          <cell r="D21">
            <v>85313501.530000001</v>
          </cell>
        </row>
        <row r="23">
          <cell r="D23">
            <v>1201295.1399999999</v>
          </cell>
        </row>
      </sheetData>
      <sheetData sheetId="16" refreshError="1"/>
      <sheetData sheetId="17" refreshError="1">
        <row r="6">
          <cell r="Q6">
            <v>48349049.020000003</v>
          </cell>
        </row>
        <row r="7">
          <cell r="Q7">
            <v>5538510.669999999</v>
          </cell>
        </row>
        <row r="8">
          <cell r="Q8">
            <v>24953487.409999996</v>
          </cell>
        </row>
        <row r="9">
          <cell r="Q9">
            <v>1800025.46</v>
          </cell>
        </row>
        <row r="10">
          <cell r="Q10">
            <v>80641072.559999987</v>
          </cell>
        </row>
        <row r="14">
          <cell r="G14">
            <v>42560731.890000001</v>
          </cell>
        </row>
        <row r="15">
          <cell r="G15">
            <v>49104782.869999997</v>
          </cell>
        </row>
        <row r="17">
          <cell r="J17">
            <v>91665514.75999999</v>
          </cell>
        </row>
        <row r="78">
          <cell r="J78">
            <v>6103536.040000001</v>
          </cell>
        </row>
        <row r="87">
          <cell r="J87">
            <v>5538510.669999999</v>
          </cell>
        </row>
        <row r="183">
          <cell r="J183">
            <v>489.72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0"/>
  <sheetViews>
    <sheetView topLeftCell="A59" workbookViewId="0">
      <selection activeCell="E17" sqref="E17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6.42578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1" spans="1:12" x14ac:dyDescent="0.25">
      <c r="A1" s="1"/>
      <c r="B1" s="2"/>
      <c r="C1" s="1"/>
      <c r="D1" s="3"/>
    </row>
    <row r="2" spans="1:12" x14ac:dyDescent="0.25">
      <c r="A2" s="1"/>
      <c r="B2" s="2"/>
      <c r="C2" s="1"/>
      <c r="D2" s="3"/>
    </row>
    <row r="3" spans="1:12" x14ac:dyDescent="0.25">
      <c r="A3" s="1"/>
      <c r="B3" s="2"/>
      <c r="C3" s="1"/>
      <c r="D3" s="3"/>
    </row>
    <row r="4" spans="1:12" ht="19.5" x14ac:dyDescent="0.25">
      <c r="A4" s="1"/>
      <c r="B4" s="6" t="s">
        <v>0</v>
      </c>
      <c r="C4" s="7"/>
      <c r="D4" s="3"/>
    </row>
    <row r="5" spans="1:12" ht="19.5" x14ac:dyDescent="0.25">
      <c r="A5" s="1"/>
      <c r="B5" s="8" t="s">
        <v>1</v>
      </c>
      <c r="C5" s="9"/>
      <c r="D5" s="3"/>
    </row>
    <row r="6" spans="1:12" x14ac:dyDescent="0.25">
      <c r="A6" s="1"/>
      <c r="B6" s="10"/>
      <c r="C6" s="10"/>
      <c r="D6" s="3"/>
    </row>
    <row r="7" spans="1:12" ht="18" x14ac:dyDescent="0.25">
      <c r="A7" s="1"/>
      <c r="B7" s="11" t="s">
        <v>2</v>
      </c>
      <c r="C7" s="12"/>
      <c r="D7" s="3"/>
    </row>
    <row r="8" spans="1:12" ht="18" x14ac:dyDescent="0.25">
      <c r="A8" s="1"/>
      <c r="B8" s="11" t="s">
        <v>3</v>
      </c>
      <c r="C8" s="12"/>
      <c r="D8" s="3"/>
      <c r="L8" s="13"/>
    </row>
    <row r="9" spans="1:12" x14ac:dyDescent="0.25">
      <c r="A9" s="1"/>
      <c r="B9" s="10" t="s">
        <v>4</v>
      </c>
      <c r="C9" s="2"/>
      <c r="D9" s="3"/>
    </row>
    <row r="10" spans="1:12" ht="12.75" customHeight="1" x14ac:dyDescent="0.25">
      <c r="A10" s="14"/>
      <c r="B10" s="15"/>
    </row>
    <row r="11" spans="1:12" x14ac:dyDescent="0.25">
      <c r="A11" s="16" t="s">
        <v>5</v>
      </c>
      <c r="B11" s="14"/>
    </row>
    <row r="12" spans="1:12" x14ac:dyDescent="0.25">
      <c r="A12" s="16" t="s">
        <v>6</v>
      </c>
      <c r="B12" s="14"/>
    </row>
    <row r="13" spans="1:12" x14ac:dyDescent="0.25">
      <c r="A13" s="17" t="s">
        <v>7</v>
      </c>
      <c r="C13" s="18">
        <f>+'[1]Efectivo y Equivalente a efecti'!C25</f>
        <v>63064929.590000004</v>
      </c>
    </row>
    <row r="14" spans="1:12" hidden="1" x14ac:dyDescent="0.25">
      <c r="A14" s="17" t="s">
        <v>8</v>
      </c>
      <c r="C14" s="19">
        <v>0</v>
      </c>
    </row>
    <row r="15" spans="1:12" ht="31.5" hidden="1" x14ac:dyDescent="0.25">
      <c r="A15" s="17" t="s">
        <v>9</v>
      </c>
      <c r="C15" s="19">
        <v>0</v>
      </c>
    </row>
    <row r="16" spans="1:12" x14ac:dyDescent="0.25">
      <c r="A16" s="17" t="s">
        <v>10</v>
      </c>
      <c r="C16" s="18">
        <f>+'[1]Cuentas Por Cobrar'!D19</f>
        <v>449806872.19999999</v>
      </c>
    </row>
    <row r="17" spans="1:4" x14ac:dyDescent="0.25">
      <c r="A17" s="17" t="s">
        <v>11</v>
      </c>
      <c r="C17" s="18">
        <f>+[1]Inventario!C22</f>
        <v>144565961.99000001</v>
      </c>
    </row>
    <row r="18" spans="1:4" x14ac:dyDescent="0.25">
      <c r="A18" s="17" t="s">
        <v>12</v>
      </c>
      <c r="C18" s="20">
        <f>'[1]Pagos Anticipados '!K21</f>
        <v>2144993.4966666666</v>
      </c>
    </row>
    <row r="19" spans="1:4" x14ac:dyDescent="0.25">
      <c r="A19" s="17" t="s">
        <v>13</v>
      </c>
      <c r="C19" s="21">
        <v>0</v>
      </c>
    </row>
    <row r="20" spans="1:4" x14ac:dyDescent="0.25">
      <c r="A20" s="16" t="s">
        <v>14</v>
      </c>
      <c r="C20" s="22">
        <f>SUM(C13:C19)</f>
        <v>659582757.27666664</v>
      </c>
    </row>
    <row r="21" spans="1:4" x14ac:dyDescent="0.25">
      <c r="A21" s="16"/>
      <c r="C21" s="23"/>
    </row>
    <row r="22" spans="1:4" x14ac:dyDescent="0.25">
      <c r="A22" s="16" t="s">
        <v>15</v>
      </c>
      <c r="C22" s="24"/>
    </row>
    <row r="23" spans="1:4" hidden="1" x14ac:dyDescent="0.25">
      <c r="A23" s="17" t="s">
        <v>16</v>
      </c>
      <c r="C23" s="25">
        <v>0</v>
      </c>
    </row>
    <row r="24" spans="1:4" hidden="1" x14ac:dyDescent="0.25">
      <c r="A24" s="17" t="s">
        <v>17</v>
      </c>
      <c r="C24" s="25">
        <v>0</v>
      </c>
    </row>
    <row r="25" spans="1:4" hidden="1" x14ac:dyDescent="0.25">
      <c r="A25" s="17" t="s">
        <v>18</v>
      </c>
      <c r="C25" s="25">
        <v>0</v>
      </c>
    </row>
    <row r="26" spans="1:4" hidden="1" x14ac:dyDescent="0.25">
      <c r="A26" s="17" t="s">
        <v>19</v>
      </c>
      <c r="C26" s="25">
        <v>0</v>
      </c>
    </row>
    <row r="27" spans="1:4" x14ac:dyDescent="0.25">
      <c r="A27" s="17" t="s">
        <v>20</v>
      </c>
      <c r="C27" s="19">
        <f>+'[1]Activo Fijo'!D21</f>
        <v>85313501.530000001</v>
      </c>
      <c r="D27" s="13"/>
    </row>
    <row r="28" spans="1:4" x14ac:dyDescent="0.25">
      <c r="A28" s="17" t="s">
        <v>21</v>
      </c>
      <c r="C28" s="20"/>
    </row>
    <row r="29" spans="1:4" hidden="1" x14ac:dyDescent="0.25">
      <c r="A29" s="17" t="s">
        <v>22</v>
      </c>
      <c r="C29" s="26">
        <v>0</v>
      </c>
    </row>
    <row r="30" spans="1:4" x14ac:dyDescent="0.25">
      <c r="A30" s="16" t="s">
        <v>23</v>
      </c>
      <c r="C30" s="22">
        <f>+C27</f>
        <v>85313501.530000001</v>
      </c>
    </row>
    <row r="31" spans="1:4" x14ac:dyDescent="0.25">
      <c r="A31" s="16"/>
      <c r="C31" s="23"/>
    </row>
    <row r="32" spans="1:4" ht="16.5" thickBot="1" x14ac:dyDescent="0.3">
      <c r="A32" s="16" t="s">
        <v>24</v>
      </c>
      <c r="C32" s="27">
        <f>+C20+C30</f>
        <v>744896258.80666661</v>
      </c>
    </row>
    <row r="33" spans="1:3" ht="16.5" thickTop="1" x14ac:dyDescent="0.25">
      <c r="A33" s="44" t="s">
        <v>25</v>
      </c>
      <c r="C33" s="14"/>
    </row>
    <row r="34" spans="1:3" x14ac:dyDescent="0.25">
      <c r="A34" s="44"/>
      <c r="C34" s="28"/>
    </row>
    <row r="35" spans="1:3" hidden="1" x14ac:dyDescent="0.25">
      <c r="A35" s="17" t="s">
        <v>26</v>
      </c>
      <c r="C35" s="25">
        <v>0</v>
      </c>
    </row>
    <row r="36" spans="1:3" hidden="1" x14ac:dyDescent="0.25">
      <c r="A36" s="17" t="s">
        <v>27</v>
      </c>
      <c r="C36" s="19">
        <f>+'[2]Cuentas Por Pagar'!C15</f>
        <v>0</v>
      </c>
    </row>
    <row r="37" spans="1:3" hidden="1" x14ac:dyDescent="0.25">
      <c r="A37" s="17" t="s">
        <v>28</v>
      </c>
      <c r="C37" s="19">
        <v>0</v>
      </c>
    </row>
    <row r="38" spans="1:3" ht="31.5" hidden="1" x14ac:dyDescent="0.25">
      <c r="A38" s="17" t="s">
        <v>29</v>
      </c>
      <c r="C38" s="19">
        <v>0</v>
      </c>
    </row>
    <row r="39" spans="1:3" ht="31.5" hidden="1" x14ac:dyDescent="0.25">
      <c r="A39" s="17" t="s">
        <v>30</v>
      </c>
      <c r="C39" s="19">
        <v>0</v>
      </c>
    </row>
    <row r="40" spans="1:3" x14ac:dyDescent="0.25">
      <c r="A40" s="17" t="s">
        <v>31</v>
      </c>
      <c r="C40" s="29">
        <v>10241345.68</v>
      </c>
    </row>
    <row r="41" spans="1:3" ht="31.5" hidden="1" x14ac:dyDescent="0.25">
      <c r="A41" s="17" t="s">
        <v>32</v>
      </c>
      <c r="C41" s="19">
        <v>0</v>
      </c>
    </row>
    <row r="42" spans="1:3" hidden="1" x14ac:dyDescent="0.25">
      <c r="A42" s="17" t="s">
        <v>33</v>
      </c>
      <c r="C42" s="19">
        <v>0</v>
      </c>
    </row>
    <row r="43" spans="1:3" hidden="1" x14ac:dyDescent="0.25">
      <c r="A43" s="17" t="s">
        <v>34</v>
      </c>
      <c r="C43" s="21">
        <v>0</v>
      </c>
    </row>
    <row r="44" spans="1:3" x14ac:dyDescent="0.25">
      <c r="A44" s="16" t="s">
        <v>35</v>
      </c>
      <c r="C44" s="22">
        <f>SUM(C35:C43)</f>
        <v>10241345.68</v>
      </c>
    </row>
    <row r="45" spans="1:3" x14ac:dyDescent="0.25">
      <c r="A45" s="16"/>
      <c r="C45" s="23"/>
    </row>
    <row r="46" spans="1:3" x14ac:dyDescent="0.25">
      <c r="A46" s="16" t="s">
        <v>36</v>
      </c>
      <c r="C46" s="14"/>
    </row>
    <row r="47" spans="1:3" x14ac:dyDescent="0.25">
      <c r="A47" s="17" t="s">
        <v>37</v>
      </c>
      <c r="C47" s="20">
        <v>5327210.5199999996</v>
      </c>
    </row>
    <row r="48" spans="1:3" hidden="1" x14ac:dyDescent="0.25">
      <c r="A48" s="17" t="s">
        <v>38</v>
      </c>
      <c r="C48" s="25">
        <v>0</v>
      </c>
    </row>
    <row r="49" spans="1:11" hidden="1" x14ac:dyDescent="0.25">
      <c r="A49" s="17" t="s">
        <v>39</v>
      </c>
      <c r="C49" s="25">
        <v>0</v>
      </c>
    </row>
    <row r="50" spans="1:11" hidden="1" x14ac:dyDescent="0.25">
      <c r="A50" s="17" t="s">
        <v>40</v>
      </c>
      <c r="C50" s="20"/>
    </row>
    <row r="51" spans="1:11" ht="31.5" hidden="1" x14ac:dyDescent="0.25">
      <c r="A51" s="17" t="s">
        <v>41</v>
      </c>
      <c r="C51" s="25">
        <v>0</v>
      </c>
    </row>
    <row r="52" spans="1:11" hidden="1" x14ac:dyDescent="0.25">
      <c r="A52" s="17" t="s">
        <v>42</v>
      </c>
      <c r="C52" s="26">
        <v>0</v>
      </c>
    </row>
    <row r="53" spans="1:11" x14ac:dyDescent="0.25">
      <c r="A53" s="16" t="s">
        <v>43</v>
      </c>
      <c r="C53" s="30">
        <f>SUM(C47:C52)</f>
        <v>5327210.5199999996</v>
      </c>
    </row>
    <row r="54" spans="1:11" x14ac:dyDescent="0.25">
      <c r="A54" s="16"/>
      <c r="C54" s="23"/>
      <c r="D54" s="31"/>
    </row>
    <row r="55" spans="1:11" x14ac:dyDescent="0.25">
      <c r="A55" s="16" t="s">
        <v>44</v>
      </c>
      <c r="C55" s="32">
        <f>+C44+C53</f>
        <v>15568556.199999999</v>
      </c>
      <c r="D55" s="31"/>
    </row>
    <row r="56" spans="1:11" x14ac:dyDescent="0.25">
      <c r="A56" s="16"/>
      <c r="C56" s="23"/>
      <c r="D56" s="31"/>
    </row>
    <row r="57" spans="1:11" x14ac:dyDescent="0.25">
      <c r="A57" s="16" t="s">
        <v>45</v>
      </c>
      <c r="C57" s="14"/>
      <c r="D57" s="31"/>
    </row>
    <row r="58" spans="1:11" x14ac:dyDescent="0.25">
      <c r="A58" s="17" t="s">
        <v>46</v>
      </c>
      <c r="C58" s="19">
        <f>+'[2]Cambio de Patrimonio'!B17</f>
        <v>412502736.45999998</v>
      </c>
      <c r="D58" s="31"/>
    </row>
    <row r="59" spans="1:11" x14ac:dyDescent="0.25">
      <c r="A59" s="17" t="s">
        <v>47</v>
      </c>
      <c r="C59" s="25">
        <v>0</v>
      </c>
      <c r="D59" s="33"/>
    </row>
    <row r="60" spans="1:11" x14ac:dyDescent="0.25">
      <c r="A60" s="17" t="s">
        <v>48</v>
      </c>
      <c r="C60" s="34">
        <f>+'[1]Estado de Rend. Fianac. Mensual'!B35</f>
        <v>11361759.281666651</v>
      </c>
      <c r="D60" s="31"/>
    </row>
    <row r="61" spans="1:11" x14ac:dyDescent="0.25">
      <c r="A61" s="17" t="s">
        <v>49</v>
      </c>
      <c r="C61" s="19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+58022418.475-10006.8-34689142.51</f>
        <v>305463206.86499995</v>
      </c>
      <c r="D61" s="31"/>
    </row>
    <row r="62" spans="1:11" hidden="1" x14ac:dyDescent="0.25">
      <c r="A62" s="17" t="s">
        <v>50</v>
      </c>
      <c r="C62" s="26">
        <v>0</v>
      </c>
      <c r="D62" s="31"/>
    </row>
    <row r="63" spans="1:11" s="36" customFormat="1" x14ac:dyDescent="0.25">
      <c r="A63" s="35" t="s">
        <v>51</v>
      </c>
      <c r="C63" s="37">
        <f>SUM(C58:C62)</f>
        <v>729327702.60666656</v>
      </c>
      <c r="D63" s="31"/>
      <c r="E63" s="4"/>
      <c r="F63" s="4"/>
      <c r="G63" s="4"/>
      <c r="H63" s="4"/>
      <c r="I63" s="4"/>
      <c r="J63" s="38"/>
      <c r="K63" s="38"/>
    </row>
    <row r="64" spans="1:11" ht="32.25" thickBot="1" x14ac:dyDescent="0.3">
      <c r="A64" s="16" t="s">
        <v>52</v>
      </c>
      <c r="C64" s="39">
        <f>SUM(C55+C63)</f>
        <v>744896258.80666661</v>
      </c>
      <c r="D64" s="33"/>
    </row>
    <row r="65" spans="1:4" ht="16.5" thickTop="1" x14ac:dyDescent="0.25">
      <c r="B65" s="40"/>
      <c r="C65" s="41"/>
      <c r="D65" s="31"/>
    </row>
    <row r="66" spans="1:4" x14ac:dyDescent="0.25">
      <c r="C66" s="41"/>
    </row>
    <row r="67" spans="1:4" x14ac:dyDescent="0.25">
      <c r="B67"/>
      <c r="C67" s="41"/>
    </row>
    <row r="68" spans="1:4" x14ac:dyDescent="0.25">
      <c r="A68" s="42" t="s">
        <v>53</v>
      </c>
      <c r="C68" s="41"/>
    </row>
    <row r="69" spans="1:4" x14ac:dyDescent="0.25">
      <c r="A69" s="43" t="s">
        <v>54</v>
      </c>
      <c r="C69" s="41"/>
    </row>
    <row r="70" spans="1:4" x14ac:dyDescent="0.25">
      <c r="C70" s="41"/>
    </row>
    <row r="71" spans="1:4" x14ac:dyDescent="0.25">
      <c r="C71" s="41"/>
    </row>
    <row r="72" spans="1:4" x14ac:dyDescent="0.25">
      <c r="C72" s="41"/>
    </row>
    <row r="73" spans="1:4" x14ac:dyDescent="0.25">
      <c r="C73" s="41"/>
    </row>
    <row r="74" spans="1:4" x14ac:dyDescent="0.25">
      <c r="C74" s="41"/>
    </row>
    <row r="75" spans="1:4" x14ac:dyDescent="0.25">
      <c r="C75" s="41"/>
    </row>
    <row r="76" spans="1:4" x14ac:dyDescent="0.25">
      <c r="C76" s="41"/>
    </row>
    <row r="1048570" spans="9:11" x14ac:dyDescent="0.25">
      <c r="I1048570" s="4">
        <f>SUM(G1048570:H1048576)</f>
        <v>0</v>
      </c>
      <c r="J1048570" s="4">
        <f>SUM(J13)</f>
        <v>0</v>
      </c>
      <c r="K1048570" s="4">
        <f>SUM(K11:K1048569)</f>
        <v>0</v>
      </c>
    </row>
  </sheetData>
  <mergeCells count="1">
    <mergeCell ref="A33:A34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95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tabSelected="1" topLeftCell="A40" workbookViewId="0">
      <selection activeCell="D51" sqref="A1:D51"/>
    </sheetView>
  </sheetViews>
  <sheetFormatPr baseColWidth="10" defaultColWidth="11.42578125" defaultRowHeight="15.75" x14ac:dyDescent="0.25"/>
  <cols>
    <col min="1" max="1" width="43.85546875" style="5" customWidth="1"/>
    <col min="2" max="2" width="22" style="31" bestFit="1" customWidth="1"/>
    <col min="3" max="3" width="18.7109375" style="53" customWidth="1"/>
    <col min="4" max="4" width="5.42578125" style="53" customWidth="1"/>
    <col min="5" max="5" width="16.28515625" style="41" bestFit="1" customWidth="1"/>
    <col min="6" max="6" width="43.5703125" style="31" bestFit="1" customWidth="1"/>
    <col min="7" max="7" width="14.42578125" style="41" bestFit="1" customWidth="1"/>
    <col min="8" max="8" width="12.140625" style="41" bestFit="1" customWidth="1"/>
    <col min="9" max="11" width="11.5703125" style="4" bestFit="1" customWidth="1"/>
    <col min="12" max="16384" width="11.42578125" style="5"/>
  </cols>
  <sheetData>
    <row r="1" spans="1:12" x14ac:dyDescent="0.25">
      <c r="A1" s="1"/>
      <c r="B1" s="2"/>
      <c r="C1" s="45"/>
      <c r="D1" s="46"/>
    </row>
    <row r="2" spans="1:12" x14ac:dyDescent="0.25">
      <c r="A2" s="1"/>
      <c r="B2" s="2"/>
      <c r="C2" s="45"/>
      <c r="D2" s="46"/>
    </row>
    <row r="3" spans="1:12" x14ac:dyDescent="0.25">
      <c r="A3" s="1"/>
      <c r="B3" s="2"/>
      <c r="C3" s="45"/>
      <c r="D3" s="46"/>
    </row>
    <row r="4" spans="1:12" x14ac:dyDescent="0.25">
      <c r="A4" s="104" t="s">
        <v>0</v>
      </c>
      <c r="B4" s="104"/>
      <c r="C4" s="104"/>
      <c r="D4" s="46"/>
    </row>
    <row r="5" spans="1:12" ht="19.5" customHeight="1" x14ac:dyDescent="0.25">
      <c r="A5" s="105" t="s">
        <v>55</v>
      </c>
      <c r="B5" s="105"/>
      <c r="C5" s="105"/>
      <c r="D5" s="46"/>
    </row>
    <row r="6" spans="1:12" ht="18.75" x14ac:dyDescent="0.25">
      <c r="B6" s="47"/>
      <c r="C6" s="48"/>
      <c r="D6" s="46"/>
    </row>
    <row r="7" spans="1:12" x14ac:dyDescent="0.25">
      <c r="A7" s="105" t="s">
        <v>56</v>
      </c>
      <c r="B7" s="105"/>
      <c r="C7" s="105"/>
      <c r="D7" s="46"/>
    </row>
    <row r="8" spans="1:12" x14ac:dyDescent="0.25">
      <c r="A8" s="106" t="s">
        <v>57</v>
      </c>
      <c r="B8" s="106"/>
      <c r="C8" s="106"/>
      <c r="D8" s="46"/>
      <c r="L8" s="13"/>
    </row>
    <row r="9" spans="1:12" x14ac:dyDescent="0.25">
      <c r="A9" s="107" t="s">
        <v>4</v>
      </c>
      <c r="B9" s="107"/>
      <c r="C9" s="107"/>
      <c r="D9" s="46"/>
      <c r="L9" s="13"/>
    </row>
    <row r="10" spans="1:12" x14ac:dyDescent="0.25">
      <c r="A10" s="49"/>
      <c r="B10" s="50"/>
      <c r="C10" s="51"/>
      <c r="D10" s="46"/>
      <c r="L10" s="13"/>
    </row>
    <row r="11" spans="1:12" x14ac:dyDescent="0.25">
      <c r="A11" s="52"/>
      <c r="B11" s="52"/>
      <c r="L11" s="13"/>
    </row>
    <row r="12" spans="1:12" x14ac:dyDescent="0.25">
      <c r="B12" s="54"/>
    </row>
    <row r="13" spans="1:12" x14ac:dyDescent="0.25">
      <c r="A13" s="55" t="s">
        <v>58</v>
      </c>
      <c r="C13" s="56"/>
      <c r="D13" s="56"/>
      <c r="L13" s="13"/>
    </row>
    <row r="14" spans="1:12" hidden="1" x14ac:dyDescent="0.25">
      <c r="A14" s="57" t="s">
        <v>59</v>
      </c>
      <c r="B14" s="58">
        <v>0</v>
      </c>
      <c r="C14" s="56"/>
      <c r="D14" s="56"/>
    </row>
    <row r="15" spans="1:12" x14ac:dyDescent="0.25">
      <c r="A15" s="57" t="s">
        <v>60</v>
      </c>
      <c r="B15" s="59">
        <f>+'[1]Ejecucion Presupuestaria'!G15</f>
        <v>49104782.869999997</v>
      </c>
      <c r="C15" s="60">
        <f>+'[1]Ejecucion Presupuestaria'!G15</f>
        <v>49104782.869999997</v>
      </c>
      <c r="D15" s="56">
        <f>+'[1]Ejecucion Presupuestaria'!G15</f>
        <v>49104782.869999997</v>
      </c>
      <c r="G15" s="61"/>
    </row>
    <row r="16" spans="1:12" x14ac:dyDescent="0.25">
      <c r="A16" s="57" t="s">
        <v>61</v>
      </c>
      <c r="B16" s="59">
        <f>+'[1]Ejecucion Presupuestaria'!G14</f>
        <v>42560731.890000001</v>
      </c>
      <c r="C16" s="60">
        <f>+'[1]Ejecucion Presupuestaria'!G14</f>
        <v>42560731.890000001</v>
      </c>
      <c r="D16" s="56">
        <f>+'[1]Ejecucion Presupuestaria'!G14</f>
        <v>42560731.890000001</v>
      </c>
    </row>
    <row r="17" spans="1:4" x14ac:dyDescent="0.25">
      <c r="A17" s="57" t="s">
        <v>62</v>
      </c>
      <c r="B17" s="75" t="s">
        <v>78</v>
      </c>
      <c r="C17" s="60"/>
      <c r="D17" s="56">
        <f>SUM(D15:D16)</f>
        <v>91665514.75999999</v>
      </c>
    </row>
    <row r="18" spans="1:4" x14ac:dyDescent="0.25">
      <c r="A18" s="55" t="s">
        <v>63</v>
      </c>
      <c r="B18" s="62">
        <f>SUM(B14:B17)</f>
        <v>91665514.75999999</v>
      </c>
      <c r="C18" s="60"/>
      <c r="D18" s="56"/>
    </row>
    <row r="19" spans="1:4" x14ac:dyDescent="0.25">
      <c r="A19" s="63"/>
      <c r="B19" s="64"/>
      <c r="C19" s="60"/>
      <c r="D19" s="65"/>
    </row>
    <row r="20" spans="1:4" x14ac:dyDescent="0.25">
      <c r="A20" s="66" t="s">
        <v>64</v>
      </c>
      <c r="C20" s="60"/>
      <c r="D20" s="56"/>
    </row>
    <row r="21" spans="1:4" x14ac:dyDescent="0.25">
      <c r="A21" s="57" t="s">
        <v>65</v>
      </c>
      <c r="B21" s="67">
        <f>+'[1]Ejecucion Presupuestaria'!Q6</f>
        <v>48349049.020000003</v>
      </c>
      <c r="C21" s="60">
        <f>+'[1]Ejecucion Presupuestaria'!Q6</f>
        <v>48349049.020000003</v>
      </c>
      <c r="D21" s="56"/>
    </row>
    <row r="22" spans="1:4" x14ac:dyDescent="0.25">
      <c r="A22" s="57" t="s">
        <v>66</v>
      </c>
      <c r="B22" s="67"/>
      <c r="C22" s="60"/>
      <c r="D22" s="56"/>
    </row>
    <row r="23" spans="1:4" x14ac:dyDescent="0.25">
      <c r="A23" s="57" t="s">
        <v>67</v>
      </c>
      <c r="B23" s="67">
        <f>+'[1]Ejecucion Presupuestaria'!Q8</f>
        <v>24953487.409999996</v>
      </c>
      <c r="C23" s="60">
        <f>+'[1]Ejecucion Presupuestaria'!Q8</f>
        <v>24953487.409999996</v>
      </c>
      <c r="D23" s="56"/>
    </row>
    <row r="24" spans="1:4" x14ac:dyDescent="0.25">
      <c r="A24" s="57" t="s">
        <v>68</v>
      </c>
      <c r="B24" s="67">
        <f>+'[1]Activo Fijo'!D23+'[1]Pagos Anticipados '!L21</f>
        <v>1462708.3783333332</v>
      </c>
      <c r="C24" s="60">
        <f>+'[1]Activo Fijo'!D23+'[1]Pagos Anticipados '!L21</f>
        <v>1462708.3783333332</v>
      </c>
      <c r="D24" s="56"/>
    </row>
    <row r="25" spans="1:4" x14ac:dyDescent="0.25">
      <c r="A25" s="57" t="s">
        <v>69</v>
      </c>
      <c r="B25" s="58"/>
      <c r="C25" s="60"/>
      <c r="D25" s="56"/>
    </row>
    <row r="26" spans="1:4" x14ac:dyDescent="0.25">
      <c r="A26" s="57" t="s">
        <v>70</v>
      </c>
      <c r="B26" s="59">
        <f>+'[1]Ejecucion Presupuestaria'!Q7-B27</f>
        <v>5538020.9499999993</v>
      </c>
      <c r="C26" s="60">
        <f>+'[1]Ejecucion Presupuestaria'!Q7</f>
        <v>5538510.669999999</v>
      </c>
      <c r="D26" s="56"/>
    </row>
    <row r="27" spans="1:4" x14ac:dyDescent="0.25">
      <c r="A27" s="57" t="s">
        <v>71</v>
      </c>
      <c r="B27" s="59">
        <f>+'[1]Ejecucion Presupuestaria'!J183</f>
        <v>489.72</v>
      </c>
      <c r="C27" s="60"/>
      <c r="D27" s="56"/>
    </row>
    <row r="28" spans="1:4" x14ac:dyDescent="0.25">
      <c r="A28" s="55" t="s">
        <v>72</v>
      </c>
      <c r="B28" s="68">
        <f>SUM(B21:B27)</f>
        <v>80303755.478333339</v>
      </c>
      <c r="C28" s="60"/>
      <c r="D28" s="56"/>
    </row>
    <row r="29" spans="1:4" x14ac:dyDescent="0.25">
      <c r="A29" s="63"/>
      <c r="B29" s="64"/>
      <c r="C29" s="60"/>
      <c r="D29" s="56"/>
    </row>
    <row r="30" spans="1:4" x14ac:dyDescent="0.25">
      <c r="A30" s="57" t="s">
        <v>73</v>
      </c>
      <c r="B30" s="58" t="s">
        <v>74</v>
      </c>
      <c r="C30" s="60"/>
      <c r="D30" s="56"/>
    </row>
    <row r="31" spans="1:4" x14ac:dyDescent="0.25">
      <c r="A31" s="63"/>
      <c r="C31" s="60"/>
      <c r="D31" s="56"/>
    </row>
    <row r="32" spans="1:4" x14ac:dyDescent="0.25">
      <c r="A32" s="57" t="s">
        <v>75</v>
      </c>
      <c r="B32" s="58">
        <v>0</v>
      </c>
      <c r="C32" s="60">
        <f>+'[1]Ejecucion Presupuestaria'!Q9</f>
        <v>1800025.46</v>
      </c>
      <c r="D32" s="56"/>
    </row>
    <row r="33" spans="1:4" x14ac:dyDescent="0.25">
      <c r="A33" s="63"/>
      <c r="C33" s="60">
        <f>+C31+C32</f>
        <v>1800025.46</v>
      </c>
      <c r="D33" s="56"/>
    </row>
    <row r="34" spans="1:4" x14ac:dyDescent="0.25">
      <c r="A34" s="55" t="s">
        <v>48</v>
      </c>
      <c r="B34" s="69">
        <f>+B18-B28</f>
        <v>11361759.281666651</v>
      </c>
      <c r="C34" s="60">
        <f>+B34-'[1]Flujo de Efectivo Mensual'!B59</f>
        <v>337317.08166665956</v>
      </c>
      <c r="D34" s="56"/>
    </row>
    <row r="35" spans="1:4" x14ac:dyDescent="0.25">
      <c r="A35" s="63"/>
      <c r="B35" s="64"/>
      <c r="C35" s="60"/>
      <c r="D35" s="56"/>
    </row>
    <row r="36" spans="1:4" x14ac:dyDescent="0.25">
      <c r="A36" s="70" t="s">
        <v>76</v>
      </c>
      <c r="C36" s="60"/>
      <c r="D36" s="56"/>
    </row>
    <row r="37" spans="1:4" x14ac:dyDescent="0.25">
      <c r="A37" s="57" t="s">
        <v>77</v>
      </c>
      <c r="B37" s="58">
        <v>0</v>
      </c>
      <c r="C37" s="60"/>
      <c r="D37" s="56"/>
    </row>
    <row r="38" spans="1:4" x14ac:dyDescent="0.25">
      <c r="A38" s="57" t="s">
        <v>50</v>
      </c>
      <c r="B38" s="58">
        <v>0</v>
      </c>
      <c r="C38" s="60"/>
      <c r="D38" s="56"/>
    </row>
    <row r="39" spans="1:4" ht="16.5" thickBot="1" x14ac:dyDescent="0.3">
      <c r="A39" s="71"/>
      <c r="B39" s="72">
        <v>0</v>
      </c>
      <c r="C39" s="60"/>
      <c r="D39" s="56"/>
    </row>
    <row r="40" spans="1:4" ht="16.5" thickTop="1" x14ac:dyDescent="0.25">
      <c r="A40" s="63"/>
      <c r="C40" s="60"/>
      <c r="D40" s="56"/>
    </row>
    <row r="41" spans="1:4" x14ac:dyDescent="0.25">
      <c r="A41" s="73"/>
      <c r="C41" s="60"/>
      <c r="D41" s="56"/>
    </row>
    <row r="42" spans="1:4" x14ac:dyDescent="0.25">
      <c r="A42" s="73"/>
      <c r="C42" s="60"/>
      <c r="D42" s="56"/>
    </row>
    <row r="43" spans="1:4" x14ac:dyDescent="0.25">
      <c r="A43" s="73"/>
      <c r="C43" s="60"/>
      <c r="D43" s="56"/>
    </row>
    <row r="44" spans="1:4" x14ac:dyDescent="0.25">
      <c r="A44" s="73"/>
      <c r="C44" s="74"/>
    </row>
    <row r="45" spans="1:4" x14ac:dyDescent="0.25">
      <c r="C45" s="74"/>
    </row>
    <row r="46" spans="1:4" x14ac:dyDescent="0.25">
      <c r="A46" s="42" t="s">
        <v>53</v>
      </c>
      <c r="C46" s="74"/>
    </row>
    <row r="47" spans="1:4" x14ac:dyDescent="0.25">
      <c r="A47" s="43" t="s">
        <v>54</v>
      </c>
    </row>
  </sheetData>
  <mergeCells count="6">
    <mergeCell ref="A11:B11"/>
    <mergeCell ref="A5:C5"/>
    <mergeCell ref="A4:C4"/>
    <mergeCell ref="A7:C7"/>
    <mergeCell ref="A8:C8"/>
    <mergeCell ref="A9:C9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71"/>
  <sheetViews>
    <sheetView workbookViewId="0">
      <selection activeCell="C26" sqref="C26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4" customWidth="1"/>
    <col min="3" max="3" width="18.85546875" style="31" customWidth="1"/>
    <col min="4" max="5" width="18.85546875" style="41" hidden="1" customWidth="1"/>
    <col min="6" max="6" width="18.5703125" style="41" hidden="1" customWidth="1"/>
    <col min="7" max="7" width="17.42578125" style="41" bestFit="1" customWidth="1"/>
    <col min="8" max="8" width="18.5703125" style="4" bestFit="1" customWidth="1"/>
    <col min="9" max="9" width="14.42578125" style="4" bestFit="1" customWidth="1"/>
    <col min="10" max="10" width="17.42578125" style="4" bestFit="1" customWidth="1"/>
    <col min="11" max="12" width="13.28515625" style="4" bestFit="1" customWidth="1"/>
    <col min="13" max="13" width="14.42578125" style="4" bestFit="1" customWidth="1"/>
    <col min="14" max="16384" width="11.42578125" style="5"/>
  </cols>
  <sheetData>
    <row r="4" spans="1:9" x14ac:dyDescent="0.25">
      <c r="A4" s="76" t="s">
        <v>79</v>
      </c>
      <c r="B4" s="76"/>
      <c r="C4" s="76"/>
    </row>
    <row r="5" spans="1:9" x14ac:dyDescent="0.25">
      <c r="A5" s="52" t="s">
        <v>80</v>
      </c>
      <c r="B5" s="52"/>
      <c r="C5" s="52"/>
    </row>
    <row r="6" spans="1:9" x14ac:dyDescent="0.25">
      <c r="A6" s="77" t="s">
        <v>81</v>
      </c>
      <c r="B6" s="77"/>
      <c r="C6" s="77"/>
      <c r="H6" s="41"/>
    </row>
    <row r="7" spans="1:9" x14ac:dyDescent="0.25">
      <c r="A7" s="77" t="s">
        <v>82</v>
      </c>
      <c r="B7" s="77"/>
      <c r="C7" s="77"/>
      <c r="H7" s="41"/>
    </row>
    <row r="8" spans="1:9" x14ac:dyDescent="0.25">
      <c r="A8" s="78"/>
      <c r="B8" s="41"/>
      <c r="H8" s="41"/>
    </row>
    <row r="9" spans="1:9" x14ac:dyDescent="0.25">
      <c r="A9" s="78"/>
      <c r="B9" s="41"/>
      <c r="D9" s="41">
        <f>+D13+D14</f>
        <v>91665514.75999999</v>
      </c>
      <c r="H9" s="41"/>
      <c r="I9" s="41"/>
    </row>
    <row r="10" spans="1:9" x14ac:dyDescent="0.25">
      <c r="A10" s="79" t="s">
        <v>83</v>
      </c>
      <c r="B10" s="41"/>
      <c r="E10" s="41">
        <f>+'[1]Ejecucion Presupuestaria'!J17</f>
        <v>91665514.75999999</v>
      </c>
      <c r="H10" s="41"/>
      <c r="I10" s="41"/>
    </row>
    <row r="11" spans="1:9" hidden="1" x14ac:dyDescent="0.25">
      <c r="A11" s="80" t="s">
        <v>84</v>
      </c>
      <c r="B11" s="81">
        <v>0</v>
      </c>
      <c r="C11" s="82"/>
      <c r="H11" s="41"/>
      <c r="I11" s="41"/>
    </row>
    <row r="12" spans="1:9" hidden="1" x14ac:dyDescent="0.25">
      <c r="A12" s="80" t="s">
        <v>85</v>
      </c>
      <c r="B12" s="81">
        <v>0</v>
      </c>
      <c r="C12" s="82"/>
      <c r="H12" s="41"/>
      <c r="I12" s="41"/>
    </row>
    <row r="13" spans="1:9" x14ac:dyDescent="0.25">
      <c r="A13" s="80" t="s">
        <v>86</v>
      </c>
      <c r="B13" s="81">
        <f>+'[1]Ejecucion Presupuestaria'!G15</f>
        <v>49104782.869999997</v>
      </c>
      <c r="C13" s="83"/>
      <c r="D13" s="41">
        <f>+'[1]Ejecucion Presupuestaria'!G15</f>
        <v>49104782.869999997</v>
      </c>
      <c r="H13" s="41"/>
      <c r="I13" s="41"/>
    </row>
    <row r="14" spans="1:9" x14ac:dyDescent="0.25">
      <c r="A14" s="80" t="s">
        <v>87</v>
      </c>
      <c r="B14" s="81">
        <f>+D14</f>
        <v>42560731.890000001</v>
      </c>
      <c r="C14" s="83"/>
      <c r="D14" s="41">
        <f>+'[1]Ejecucion Presupuestaria'!G14</f>
        <v>42560731.890000001</v>
      </c>
      <c r="H14" s="41"/>
      <c r="I14" s="41"/>
    </row>
    <row r="15" spans="1:9" hidden="1" x14ac:dyDescent="0.25">
      <c r="A15" s="80" t="s">
        <v>88</v>
      </c>
      <c r="B15" s="81"/>
      <c r="C15" s="83"/>
      <c r="H15" s="41"/>
      <c r="I15" s="41"/>
    </row>
    <row r="16" spans="1:9" hidden="1" x14ac:dyDescent="0.25">
      <c r="A16" s="80" t="s">
        <v>89</v>
      </c>
      <c r="B16" s="81"/>
      <c r="C16" s="83"/>
      <c r="H16" s="41"/>
      <c r="I16" s="41"/>
    </row>
    <row r="17" spans="1:9" hidden="1" x14ac:dyDescent="0.25">
      <c r="A17" s="80" t="s">
        <v>90</v>
      </c>
      <c r="B17" s="81"/>
      <c r="C17" s="83"/>
      <c r="H17" s="41"/>
      <c r="I17" s="41"/>
    </row>
    <row r="18" spans="1:9" x14ac:dyDescent="0.25">
      <c r="A18" s="80" t="s">
        <v>91</v>
      </c>
      <c r="B18" s="103" t="s">
        <v>78</v>
      </c>
      <c r="C18" s="33"/>
      <c r="D18" s="41" t="e">
        <f>+'[1]Ejecucion Presupuestaria'!J14</f>
        <v>#REF!</v>
      </c>
      <c r="H18" s="41"/>
      <c r="I18" s="41"/>
    </row>
    <row r="19" spans="1:9" ht="31.5" hidden="1" x14ac:dyDescent="0.25">
      <c r="A19" s="80" t="s">
        <v>92</v>
      </c>
      <c r="B19" s="81">
        <v>0</v>
      </c>
      <c r="C19" s="83"/>
      <c r="H19" s="41"/>
      <c r="I19" s="41"/>
    </row>
    <row r="20" spans="1:9" x14ac:dyDescent="0.25">
      <c r="A20" s="80" t="s">
        <v>93</v>
      </c>
      <c r="B20" s="81">
        <f t="shared" ref="B20:B26" si="0">+C20-D20</f>
        <v>-42245512.980000004</v>
      </c>
      <c r="C20" s="33"/>
      <c r="D20" s="41">
        <f>+'[1]Ejecucion Presupuestaria'!Q6-D21</f>
        <v>42245512.980000004</v>
      </c>
      <c r="H20" s="41"/>
      <c r="I20" s="41"/>
    </row>
    <row r="21" spans="1:9" x14ac:dyDescent="0.25">
      <c r="A21" s="80" t="s">
        <v>94</v>
      </c>
      <c r="B21" s="81">
        <f t="shared" si="0"/>
        <v>-6103536.040000001</v>
      </c>
      <c r="C21" s="33"/>
      <c r="D21" s="41">
        <f>+'[1]Ejecucion Presupuestaria'!J78</f>
        <v>6103536.040000001</v>
      </c>
      <c r="H21" s="41"/>
      <c r="I21" s="41"/>
    </row>
    <row r="22" spans="1:9" hidden="1" x14ac:dyDescent="0.25">
      <c r="A22" s="80" t="s">
        <v>95</v>
      </c>
      <c r="B22" s="81">
        <f t="shared" si="0"/>
        <v>0</v>
      </c>
      <c r="C22" s="83"/>
      <c r="H22" s="41"/>
      <c r="I22" s="41"/>
    </row>
    <row r="23" spans="1:9" x14ac:dyDescent="0.25">
      <c r="A23" s="80" t="s">
        <v>96</v>
      </c>
      <c r="B23" s="81">
        <f t="shared" si="0"/>
        <v>-24953487.409999996</v>
      </c>
      <c r="C23" s="33"/>
      <c r="D23" s="41">
        <f>+'[1]Ejecucion Presupuestaria'!Q8</f>
        <v>24953487.409999996</v>
      </c>
      <c r="H23" s="41"/>
      <c r="I23" s="41"/>
    </row>
    <row r="24" spans="1:9" hidden="1" x14ac:dyDescent="0.25">
      <c r="A24" s="80" t="s">
        <v>97</v>
      </c>
      <c r="B24" s="81">
        <f t="shared" si="0"/>
        <v>0</v>
      </c>
      <c r="C24" s="83"/>
      <c r="H24" s="41"/>
      <c r="I24" s="41"/>
    </row>
    <row r="25" spans="1:9" hidden="1" x14ac:dyDescent="0.25">
      <c r="A25" s="80" t="s">
        <v>98</v>
      </c>
      <c r="B25" s="81">
        <f t="shared" si="0"/>
        <v>0</v>
      </c>
      <c r="C25" s="83"/>
      <c r="H25" s="41"/>
      <c r="I25" s="41"/>
    </row>
    <row r="26" spans="1:9" x14ac:dyDescent="0.25">
      <c r="A26" s="80" t="s">
        <v>99</v>
      </c>
      <c r="B26" s="81">
        <f t="shared" si="0"/>
        <v>-5538510.669999999</v>
      </c>
      <c r="C26" s="83"/>
      <c r="D26" s="41">
        <f>+'[1]Ejecucion Presupuestaria'!J87</f>
        <v>5538510.669999999</v>
      </c>
      <c r="H26" s="41"/>
      <c r="I26" s="41"/>
    </row>
    <row r="27" spans="1:9" x14ac:dyDescent="0.25">
      <c r="A27" s="84" t="s">
        <v>100</v>
      </c>
      <c r="B27" s="85">
        <f>SUM(B11:B26)</f>
        <v>12824467.659999993</v>
      </c>
      <c r="C27" s="86"/>
      <c r="E27" s="41">
        <f>SUM(D20:D26)</f>
        <v>78841047.100000009</v>
      </c>
      <c r="H27" s="41"/>
      <c r="I27" s="41"/>
    </row>
    <row r="28" spans="1:9" x14ac:dyDescent="0.25">
      <c r="A28" s="87"/>
      <c r="B28" s="88"/>
      <c r="C28" s="89"/>
      <c r="H28" s="41"/>
      <c r="I28" s="41"/>
    </row>
    <row r="29" spans="1:9" x14ac:dyDescent="0.25">
      <c r="A29" s="90" t="s">
        <v>101</v>
      </c>
      <c r="B29" s="91"/>
      <c r="C29" s="92"/>
      <c r="H29" s="41"/>
      <c r="I29" s="41"/>
    </row>
    <row r="30" spans="1:9" hidden="1" x14ac:dyDescent="0.25">
      <c r="A30" s="93" t="s">
        <v>102</v>
      </c>
      <c r="B30" s="81">
        <v>0</v>
      </c>
      <c r="C30" s="94"/>
      <c r="H30" s="41"/>
      <c r="I30" s="41"/>
    </row>
    <row r="31" spans="1:9" hidden="1" x14ac:dyDescent="0.25">
      <c r="A31" s="80" t="s">
        <v>103</v>
      </c>
      <c r="B31" s="81">
        <v>0</v>
      </c>
      <c r="C31" s="94"/>
      <c r="H31" s="41"/>
      <c r="I31" s="41"/>
    </row>
    <row r="32" spans="1:9" ht="31.5" hidden="1" x14ac:dyDescent="0.25">
      <c r="A32" s="80" t="s">
        <v>104</v>
      </c>
      <c r="B32" s="81">
        <v>0</v>
      </c>
      <c r="C32" s="94"/>
      <c r="H32" s="41"/>
      <c r="I32" s="41"/>
    </row>
    <row r="33" spans="1:9" ht="31.5" hidden="1" x14ac:dyDescent="0.25">
      <c r="A33" s="80" t="s">
        <v>105</v>
      </c>
      <c r="B33" s="81">
        <v>0</v>
      </c>
      <c r="C33" s="94"/>
      <c r="H33" s="41"/>
      <c r="I33" s="41"/>
    </row>
    <row r="34" spans="1:9" ht="31.5" hidden="1" x14ac:dyDescent="0.25">
      <c r="A34" s="80" t="s">
        <v>106</v>
      </c>
      <c r="B34" s="81">
        <v>0</v>
      </c>
      <c r="C34" s="94"/>
      <c r="H34" s="41"/>
      <c r="I34" s="41"/>
    </row>
    <row r="35" spans="1:9" hidden="1" x14ac:dyDescent="0.25">
      <c r="A35" s="80" t="s">
        <v>91</v>
      </c>
      <c r="B35" s="81">
        <v>0</v>
      </c>
      <c r="C35" s="94"/>
      <c r="H35" s="41"/>
      <c r="I35" s="41"/>
    </row>
    <row r="36" spans="1:9" x14ac:dyDescent="0.25">
      <c r="A36" s="80" t="s">
        <v>107</v>
      </c>
      <c r="B36" s="81">
        <f>+C36-D36</f>
        <v>-1800025.46</v>
      </c>
      <c r="D36" s="41">
        <f>+'[1]Ejecucion Presupuestaria'!Q9</f>
        <v>1800025.46</v>
      </c>
      <c r="F36" s="95"/>
      <c r="G36" s="95"/>
      <c r="H36" s="95"/>
      <c r="I36" s="41"/>
    </row>
    <row r="37" spans="1:9" ht="31.5" hidden="1" x14ac:dyDescent="0.25">
      <c r="A37" s="80" t="s">
        <v>108</v>
      </c>
      <c r="B37" s="81">
        <v>0</v>
      </c>
      <c r="C37" s="29"/>
      <c r="H37" s="41"/>
      <c r="I37" s="41"/>
    </row>
    <row r="38" spans="1:9" ht="31.5" hidden="1" x14ac:dyDescent="0.25">
      <c r="A38" s="80" t="s">
        <v>109</v>
      </c>
      <c r="B38" s="81">
        <v>0</v>
      </c>
      <c r="C38" s="29"/>
      <c r="H38" s="41"/>
      <c r="I38" s="41"/>
    </row>
    <row r="39" spans="1:9" ht="31.5" hidden="1" x14ac:dyDescent="0.25">
      <c r="A39" s="80" t="s">
        <v>110</v>
      </c>
      <c r="B39" s="81">
        <v>0</v>
      </c>
      <c r="C39" s="29"/>
      <c r="H39" s="41"/>
      <c r="I39" s="41"/>
    </row>
    <row r="40" spans="1:9" ht="31.5" hidden="1" x14ac:dyDescent="0.25">
      <c r="A40" s="80" t="s">
        <v>111</v>
      </c>
      <c r="B40" s="81">
        <v>0</v>
      </c>
      <c r="C40" s="29"/>
      <c r="H40" s="41"/>
      <c r="I40" s="41"/>
    </row>
    <row r="41" spans="1:9" hidden="1" x14ac:dyDescent="0.25">
      <c r="A41" s="80" t="s">
        <v>112</v>
      </c>
      <c r="B41" s="81">
        <v>0</v>
      </c>
      <c r="C41" s="29"/>
      <c r="H41" s="41"/>
      <c r="I41" s="41"/>
    </row>
    <row r="42" spans="1:9" hidden="1" x14ac:dyDescent="0.25">
      <c r="A42" s="80" t="s">
        <v>99</v>
      </c>
      <c r="B42" s="96">
        <v>0</v>
      </c>
      <c r="C42" s="97"/>
      <c r="H42" s="41"/>
      <c r="I42" s="41"/>
    </row>
    <row r="43" spans="1:9" x14ac:dyDescent="0.25">
      <c r="A43" s="90" t="s">
        <v>113</v>
      </c>
      <c r="B43" s="98">
        <f>SUM(B30:B42)</f>
        <v>-1800025.46</v>
      </c>
      <c r="C43" s="99"/>
      <c r="H43" s="41"/>
      <c r="I43" s="41"/>
    </row>
    <row r="44" spans="1:9" x14ac:dyDescent="0.25">
      <c r="A44" s="87"/>
      <c r="B44" s="88"/>
      <c r="C44" s="100"/>
      <c r="D44" s="41">
        <f>SUM(D20:D43)</f>
        <v>80641072.560000002</v>
      </c>
      <c r="H44" s="41"/>
      <c r="I44" s="41"/>
    </row>
    <row r="45" spans="1:9" x14ac:dyDescent="0.25">
      <c r="A45" s="90" t="s">
        <v>114</v>
      </c>
      <c r="B45" s="91"/>
      <c r="C45" s="92"/>
      <c r="D45" s="41">
        <f>+'[1]Ejecucion Presupuestaria'!Q10</f>
        <v>80641072.559999987</v>
      </c>
      <c r="H45" s="41"/>
      <c r="I45" s="41"/>
    </row>
    <row r="46" spans="1:9" hidden="1" x14ac:dyDescent="0.25">
      <c r="A46" s="80" t="s">
        <v>115</v>
      </c>
      <c r="B46" s="81">
        <v>0</v>
      </c>
      <c r="C46" s="92"/>
      <c r="H46" s="41"/>
      <c r="I46" s="41"/>
    </row>
    <row r="47" spans="1:9" hidden="1" x14ac:dyDescent="0.25">
      <c r="A47" s="80" t="s">
        <v>116</v>
      </c>
      <c r="B47" s="81">
        <v>0</v>
      </c>
      <c r="C47" s="92"/>
      <c r="H47" s="41"/>
      <c r="I47" s="41"/>
    </row>
    <row r="48" spans="1:9" hidden="1" x14ac:dyDescent="0.25">
      <c r="A48" s="80" t="s">
        <v>117</v>
      </c>
      <c r="B48" s="81">
        <v>0</v>
      </c>
      <c r="C48" s="92"/>
      <c r="H48" s="41"/>
      <c r="I48" s="41"/>
    </row>
    <row r="49" spans="1:9" ht="31.5" hidden="1" x14ac:dyDescent="0.25">
      <c r="A49" s="80" t="s">
        <v>118</v>
      </c>
      <c r="B49" s="81">
        <v>0</v>
      </c>
      <c r="C49" s="92"/>
      <c r="H49" s="41"/>
      <c r="I49" s="41"/>
    </row>
    <row r="50" spans="1:9" hidden="1" x14ac:dyDescent="0.25">
      <c r="A50" s="80" t="s">
        <v>91</v>
      </c>
      <c r="B50" s="81">
        <v>0</v>
      </c>
      <c r="C50" s="92"/>
      <c r="H50" s="41"/>
      <c r="I50" s="41"/>
    </row>
    <row r="51" spans="1:9" ht="31.5" hidden="1" x14ac:dyDescent="0.25">
      <c r="A51" s="80" t="s">
        <v>119</v>
      </c>
      <c r="B51" s="81">
        <v>0</v>
      </c>
      <c r="C51" s="92"/>
      <c r="H51" s="41"/>
      <c r="I51" s="41"/>
    </row>
    <row r="52" spans="1:9" ht="31.5" hidden="1" x14ac:dyDescent="0.25">
      <c r="A52" s="80" t="s">
        <v>120</v>
      </c>
      <c r="B52" s="81">
        <v>0</v>
      </c>
      <c r="C52" s="92"/>
      <c r="H52" s="41"/>
      <c r="I52" s="41"/>
    </row>
    <row r="53" spans="1:9" hidden="1" x14ac:dyDescent="0.25">
      <c r="A53" s="80" t="s">
        <v>121</v>
      </c>
      <c r="B53" s="81">
        <v>0</v>
      </c>
      <c r="C53" s="92"/>
      <c r="H53" s="41"/>
      <c r="I53" s="41"/>
    </row>
    <row r="54" spans="1:9" hidden="1" x14ac:dyDescent="0.25">
      <c r="A54" s="80" t="s">
        <v>122</v>
      </c>
      <c r="B54" s="81">
        <v>0</v>
      </c>
      <c r="C54" s="92"/>
      <c r="H54" s="41"/>
      <c r="I54" s="41"/>
    </row>
    <row r="55" spans="1:9" ht="31.5" hidden="1" x14ac:dyDescent="0.25">
      <c r="A55" s="80" t="s">
        <v>123</v>
      </c>
      <c r="B55" s="81">
        <v>0</v>
      </c>
      <c r="C55" s="92"/>
      <c r="H55" s="41"/>
      <c r="I55" s="41"/>
    </row>
    <row r="56" spans="1:9" hidden="1" x14ac:dyDescent="0.25">
      <c r="A56" s="80" t="s">
        <v>124</v>
      </c>
      <c r="B56" s="96">
        <v>0</v>
      </c>
      <c r="C56" s="92"/>
      <c r="H56" s="41"/>
      <c r="I56" s="41"/>
    </row>
    <row r="57" spans="1:9" x14ac:dyDescent="0.25">
      <c r="A57" s="90" t="s">
        <v>125</v>
      </c>
      <c r="B57" s="85">
        <f>+B46+B47+B48+B49+B50-B51-B52-B53-B54-B55-B56</f>
        <v>0</v>
      </c>
      <c r="C57" s="92"/>
      <c r="D57" s="41">
        <f>+D44-D45</f>
        <v>0</v>
      </c>
      <c r="E57" s="41">
        <v>59073182.43</v>
      </c>
      <c r="H57" s="41"/>
      <c r="I57" s="41"/>
    </row>
    <row r="58" spans="1:9" x14ac:dyDescent="0.25">
      <c r="A58" s="87"/>
      <c r="B58" s="41"/>
      <c r="C58" s="92"/>
      <c r="H58" s="41"/>
      <c r="I58" s="41"/>
    </row>
    <row r="59" spans="1:9" ht="31.5" x14ac:dyDescent="0.25">
      <c r="A59" s="80" t="s">
        <v>126</v>
      </c>
      <c r="B59" s="81">
        <f>+B27+B43</f>
        <v>11024442.199999992</v>
      </c>
      <c r="C59" s="92"/>
      <c r="H59" s="41"/>
      <c r="I59" s="41"/>
    </row>
    <row r="60" spans="1:9" x14ac:dyDescent="0.25">
      <c r="A60" s="80" t="s">
        <v>127</v>
      </c>
      <c r="B60" s="96">
        <f>+'[1]Efectivo y Equivalente a efecti'!K26</f>
        <v>52040487.389999993</v>
      </c>
      <c r="C60" s="92"/>
      <c r="D60" s="41" t="s">
        <v>128</v>
      </c>
      <c r="H60" s="41"/>
      <c r="I60" s="41"/>
    </row>
    <row r="61" spans="1:9" x14ac:dyDescent="0.25">
      <c r="A61" s="84" t="s">
        <v>129</v>
      </c>
      <c r="B61" s="85">
        <f>B59+B60</f>
        <v>63064929.589999989</v>
      </c>
      <c r="C61" s="92"/>
      <c r="D61" s="41" t="s">
        <v>130</v>
      </c>
      <c r="H61" s="41"/>
      <c r="I61" s="41"/>
    </row>
    <row r="62" spans="1:9" x14ac:dyDescent="0.25">
      <c r="A62" s="31"/>
      <c r="B62" s="41"/>
      <c r="C62" s="92"/>
      <c r="E62" s="101"/>
      <c r="H62" s="41"/>
      <c r="I62" s="41"/>
    </row>
    <row r="63" spans="1:9" x14ac:dyDescent="0.25">
      <c r="A63" s="31"/>
      <c r="B63" s="33"/>
      <c r="C63" s="92"/>
      <c r="D63" s="31"/>
      <c r="E63" s="102"/>
      <c r="H63" s="41"/>
      <c r="I63" s="41"/>
    </row>
    <row r="64" spans="1:9" x14ac:dyDescent="0.25">
      <c r="A64" s="31"/>
      <c r="B64" s="41"/>
      <c r="C64" s="92"/>
      <c r="E64" s="102"/>
      <c r="H64" s="41"/>
      <c r="I64" s="41"/>
    </row>
    <row r="65" spans="1:9" x14ac:dyDescent="0.25">
      <c r="A65" s="31"/>
      <c r="B65" s="41"/>
      <c r="C65" s="92"/>
      <c r="E65" s="102"/>
      <c r="H65" s="41"/>
      <c r="I65" s="41"/>
    </row>
    <row r="66" spans="1:9" x14ac:dyDescent="0.25">
      <c r="B66" s="41"/>
      <c r="C66" s="92"/>
      <c r="E66" s="102"/>
      <c r="H66" s="41"/>
      <c r="I66" s="41"/>
    </row>
    <row r="67" spans="1:9" x14ac:dyDescent="0.25">
      <c r="B67" s="41"/>
      <c r="C67" s="92"/>
      <c r="E67" s="102"/>
      <c r="H67" s="41"/>
      <c r="I67" s="41"/>
    </row>
    <row r="68" spans="1:9" x14ac:dyDescent="0.25">
      <c r="B68" s="41"/>
      <c r="H68" s="41"/>
      <c r="I68" s="41"/>
    </row>
    <row r="70" spans="1:9" x14ac:dyDescent="0.25">
      <c r="A70" s="42" t="s">
        <v>53</v>
      </c>
    </row>
    <row r="71" spans="1:9" x14ac:dyDescent="0.25">
      <c r="A71" s="43" t="s">
        <v>54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Balance General</vt:lpstr>
      <vt:lpstr>Estado de Rendimiento</vt:lpstr>
      <vt:lpstr>Estado Flujo de Efectivo</vt:lpstr>
      <vt:lpstr>'Balance General'!Área_de_impresión</vt:lpstr>
      <vt:lpstr>'Estado de Rendimiento'!Área_de_impresión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2024-05-08T18:44:34Z</cp:lastPrinted>
  <dcterms:created xsi:type="dcterms:W3CDTF">2024-05-07T16:22:54Z</dcterms:created>
  <dcterms:modified xsi:type="dcterms:W3CDTF">2024-05-08T20:34:23Z</dcterms:modified>
</cp:coreProperties>
</file>