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3\10 - Octubre\- Publicar\Finanzas\Estado Financiero Mensuales\"/>
    </mc:Choice>
  </mc:AlternateContent>
  <bookViews>
    <workbookView xWindow="0" yWindow="0" windowWidth="20490" windowHeight="7755"/>
  </bookViews>
  <sheets>
    <sheet name="BALANCE GENERAL" sheetId="3" r:id="rId1"/>
    <sheet name="ESTADO DE RENDIMIENTO" sheetId="1" r:id="rId2"/>
    <sheet name="ESTADO DE FLUJO DE EFECTIVO" sheetId="2" r:id="rId3"/>
  </sheets>
  <externalReferences>
    <externalReference r:id="rId4"/>
    <externalReference r:id="rId5"/>
    <externalReference r:id="rId6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48576" i="3" l="1"/>
  <c r="J1048576" i="3"/>
  <c r="I1048576" i="3"/>
  <c r="C64" i="3"/>
  <c r="C63" i="3"/>
  <c r="C61" i="3"/>
  <c r="C66" i="3" s="1"/>
  <c r="C56" i="3"/>
  <c r="C39" i="3"/>
  <c r="C47" i="3" s="1"/>
  <c r="C58" i="3" s="1"/>
  <c r="C67" i="3" s="1"/>
  <c r="C33" i="3"/>
  <c r="C31" i="3"/>
  <c r="C30" i="3"/>
  <c r="C21" i="3"/>
  <c r="C20" i="3"/>
  <c r="C19" i="3"/>
  <c r="C16" i="3"/>
  <c r="C23" i="3" s="1"/>
  <c r="C35" i="3" s="1"/>
  <c r="B17" i="2" l="1"/>
  <c r="B57" i="2"/>
  <c r="B54" i="2"/>
  <c r="E42" i="2"/>
  <c r="D42" i="2"/>
  <c r="D33" i="2"/>
  <c r="B33" i="2"/>
  <c r="B40" i="2" s="1"/>
  <c r="D23" i="2"/>
  <c r="B23" i="2" s="1"/>
  <c r="B22" i="2"/>
  <c r="B21" i="2"/>
  <c r="D20" i="2"/>
  <c r="B20" i="2" s="1"/>
  <c r="B19" i="2"/>
  <c r="D18" i="2"/>
  <c r="B18" i="2"/>
  <c r="D17" i="2"/>
  <c r="D41" i="2" s="1"/>
  <c r="D54" i="2" s="1"/>
  <c r="D15" i="2"/>
  <c r="E11" i="2"/>
  <c r="D11" i="2"/>
  <c r="B11" i="2"/>
  <c r="E10" i="2"/>
  <c r="E12" i="2" s="1"/>
  <c r="D10" i="2"/>
  <c r="B10" i="2"/>
  <c r="B24" i="2" l="1"/>
  <c r="B56" i="2" s="1"/>
  <c r="E13" i="2" s="1"/>
  <c r="D55" i="2"/>
  <c r="B58" i="2" l="1"/>
  <c r="E56" i="2"/>
  <c r="C33" i="1" l="1"/>
  <c r="C34" i="1" s="1"/>
  <c r="B28" i="1"/>
  <c r="B27" i="1" s="1"/>
  <c r="B25" i="1"/>
  <c r="B24" i="1"/>
  <c r="B22" i="1"/>
  <c r="B18" i="1"/>
  <c r="C17" i="1"/>
  <c r="B17" i="1"/>
  <c r="C16" i="1"/>
  <c r="B16" i="1"/>
  <c r="B19" i="1" s="1"/>
  <c r="B29" i="1" l="1"/>
  <c r="B35" i="1" s="1"/>
  <c r="C35" i="1" s="1"/>
</calcChain>
</file>

<file path=xl/sharedStrings.xml><?xml version="1.0" encoding="utf-8"?>
<sst xmlns="http://schemas.openxmlformats.org/spreadsheetml/2006/main" count="140" uniqueCount="128">
  <si>
    <t>SERVICIO NACIONAL DE SALUD</t>
  </si>
  <si>
    <t>HOSPITAL TRAUMATOLOGICO DR. NEY ARIAS LORA</t>
  </si>
  <si>
    <t>Estado de Rendimiento Financiero</t>
  </si>
  <si>
    <t xml:space="preserve"> Al _31__de_ Octubre _del__2023</t>
  </si>
  <si>
    <t xml:space="preserve">   ( VALORES ES RD$)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</si>
  <si>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</si>
  <si>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</si>
  <si>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</si>
  <si>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</si>
  <si>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</si>
  <si>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</si>
  <si>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</si>
  <si>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</si>
  <si>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</si>
  <si>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</si>
  <si>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</si>
  <si>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</si>
  <si>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</si>
  <si>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</si>
  <si>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</si>
  <si>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</si>
  <si>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</si>
  <si>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</si>
  <si>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Resultado del período (ahorro / desahorro)</t>
  </si>
  <si>
    <t>Atribuible a:</t>
  </si>
  <si>
    <t>Propietarios de la entidad controladora</t>
  </si>
  <si>
    <t>Intereses minoritarios</t>
  </si>
  <si>
    <t>Licda. Cynthia Payano</t>
  </si>
  <si>
    <t xml:space="preserve"> Gerente de Contabilidad</t>
  </si>
  <si>
    <t>resultado actual</t>
  </si>
  <si>
    <t>Efectivo y equivalentes al efectivo al final del periodo</t>
  </si>
  <si>
    <t>resultadomes anterior</t>
  </si>
  <si>
    <t>Efectivo y equivalentes al efectivo al principio del periodo</t>
  </si>
  <si>
    <t xml:space="preserve">Incremento/(Disminución) neta en el efectivo y equivalentes al efectivo </t>
  </si>
  <si>
    <t>Flujos de efectivo netos por las actividades de financiación</t>
  </si>
  <si>
    <t xml:space="preserve"> Otros pagos</t>
  </si>
  <si>
    <t>Pago de los arrendatarios por contratos de arrendamientos financieros</t>
  </si>
  <si>
    <t>Pago por distribución/dividendos al gobierno</t>
  </si>
  <si>
    <t xml:space="preserve">Pago reembolso de efectivo recibió por aporte de accionista </t>
  </si>
  <si>
    <t>Pago reembolso en efectivo de los montos recibidos en préstamos, pagarés, hipotecas</t>
  </si>
  <si>
    <t>Pago reembolso en efectivo de los montos recibidos en emisión de títulos de deudas, bonos</t>
  </si>
  <si>
    <t>Otros cobros</t>
  </si>
  <si>
    <t xml:space="preserve">Cobro de los arrendatarios por contratos de arrendamientos financieros </t>
  </si>
  <si>
    <t>Cobro por aporte de accionista</t>
  </si>
  <si>
    <t>Cobro por préstamos, pagarés, hipotecas</t>
  </si>
  <si>
    <t>Cobro por emisión de títulos de deudas, bonos</t>
  </si>
  <si>
    <t>Flujos de efectivo de las actividades de financiación</t>
  </si>
  <si>
    <t>Flujos de efectivo netos por las actividades de inversión</t>
  </si>
  <si>
    <t>Otros pagos</t>
  </si>
  <si>
    <t>Pagos por costos de construcciones y desarrollos en proceso</t>
  </si>
  <si>
    <t xml:space="preserve">Pagos por conceptos de contratos a futuro, a plazo, opciones o permuta </t>
  </si>
  <si>
    <t xml:space="preserve">Pagos por otorgamiento de préstamos o anticipos hechos a terceros </t>
  </si>
  <si>
    <t>Pagos por adquisición de títulos patrimoniales o de deuda y participación en asociaciones</t>
  </si>
  <si>
    <t xml:space="preserve">Pagos por adquisición de intangibles y otros activos de largo plazo </t>
  </si>
  <si>
    <t>Pagos por adquisición de propiedad, planta y equipo</t>
  </si>
  <si>
    <t xml:space="preserve">Cobros por conceptos de contratos a futuro, a plazo, opciones o permuta </t>
  </si>
  <si>
    <t>Cobros por reembolsos de préstamos o anticipos hechos a terceros</t>
  </si>
  <si>
    <t xml:space="preserve">Cobros por títulos patrimoniales o de deuda y participación en asociaciones </t>
  </si>
  <si>
    <t>Cobros por venta de intangibles y otros activos de largo plazo</t>
  </si>
  <si>
    <t>Cobros por venta de propiedad, planta y equipo</t>
  </si>
  <si>
    <t>Flujos de efectivo de las actividades de inversión</t>
  </si>
  <si>
    <t>Flujos de efectivo netos de las actividades de operación</t>
  </si>
  <si>
    <t>Pagos de intereses</t>
  </si>
  <si>
    <t>Pagos por contratos mantenidos para negocios o intercambio</t>
  </si>
  <si>
    <t>Pagos a proveedores</t>
  </si>
  <si>
    <t>Pagos de pensiones y jubilaciones</t>
  </si>
  <si>
    <t xml:space="preserve">Pagos por contribuciones a la seguridad social </t>
  </si>
  <si>
    <t>Pagos a los trabajadores o en beneficio de ellos</t>
  </si>
  <si>
    <t xml:space="preserve">Pagos a otras entidades para financiar sus operaciones (Transferencias) </t>
  </si>
  <si>
    <t>Cobros de intereses financieros</t>
  </si>
  <si>
    <t>Cobros por contratos mantenidos para negocios o intercambio</t>
  </si>
  <si>
    <t>Cobros de seguros por primas, reclamos y otros</t>
  </si>
  <si>
    <t xml:space="preserve">Cobros de subvenciones, transferencias, y otras asignaciones </t>
  </si>
  <si>
    <t>Contribuciones de la seguridad social</t>
  </si>
  <si>
    <t>Cobros impuestos</t>
  </si>
  <si>
    <t>Flujo de efectivo procedentes de actividades operativas</t>
  </si>
  <si>
    <t>(Valores en RD$)</t>
  </si>
  <si>
    <t>Del Ejercicio Terminado  al 31 de Octubre  2023</t>
  </si>
  <si>
    <t>Estado de Flujo de Efectivo</t>
  </si>
  <si>
    <t>Hospital Traumatologico Dr. Ney Arias Lora</t>
  </si>
  <si>
    <t xml:space="preserve"> Balance General</t>
  </si>
  <si>
    <t xml:space="preserve"> Al _31__de_Octubre   _del__2023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</si>
  <si>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</si>
  <si>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</si>
  <si>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</si>
  <si>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</si>
  <si>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</si>
  <si>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</si>
  <si>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</si>
  <si>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</si>
  <si>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</si>
  <si>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</si>
  <si>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</si>
  <si>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</si>
  <si>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</si>
  <si>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</si>
  <si>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</si>
  <si>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</si>
  <si>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</si>
  <si>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</si>
  <si>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</si>
  <si>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</si>
  <si>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</si>
  <si>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</si>
  <si>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</si>
  <si>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</si>
  <si>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</si>
  <si>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</si>
  <si>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</si>
  <si>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</si>
  <si>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</si>
  <si>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</si>
  <si>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</si>
  <si>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</si>
  <si>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</si>
  <si>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</si>
  <si>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</si>
  <si>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</si>
  <si>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</si>
  <si>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</si>
  <si>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</si>
  <si>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</si>
  <si>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</si>
  <si>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</si>
  <si>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</si>
  <si>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acumulado</t>
  </si>
  <si>
    <t>Patrimonio Neto</t>
  </si>
  <si>
    <t>Total Activos Netos/Patrimonio mas Pasivos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</si>
</sst>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_-* #,##0.0000\ _€_-;\-* #,##0.0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5"/>
      <color theme="1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i/>
      <sz val="14"/>
      <color theme="1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231F20"/>
      <name val="Times New Roman"/>
      <family val="1"/>
    </font>
    <font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43" fontId="1" fillId="0" borderId="0" xfId="1" applyFont="1" applyFill="1" applyAlignment="1">
      <alignment vertical="center"/>
    </xf>
    <xf numFmtId="43" fontId="0" fillId="0" borderId="0" xfId="1" applyFont="1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43" fontId="5" fillId="0" borderId="0" xfId="1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3" fontId="9" fillId="0" borderId="0" xfId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3" fontId="11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43" fontId="3" fillId="0" borderId="0" xfId="0" applyNumberFormat="1" applyFont="1"/>
    <xf numFmtId="0" fontId="2" fillId="0" borderId="0" xfId="0" applyFont="1" applyFill="1" applyAlignment="1">
      <alignment horizontal="center" vertical="center"/>
    </xf>
    <xf numFmtId="43" fontId="9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12" fillId="0" borderId="0" xfId="1" applyFont="1" applyFill="1" applyAlignment="1">
      <alignment vertical="center"/>
    </xf>
    <xf numFmtId="43" fontId="3" fillId="0" borderId="0" xfId="1" applyFont="1" applyFill="1"/>
    <xf numFmtId="43" fontId="14" fillId="0" borderId="0" xfId="1" applyFont="1" applyFill="1"/>
    <xf numFmtId="0" fontId="13" fillId="0" borderId="0" xfId="0" applyFont="1" applyAlignment="1">
      <alignment horizontal="center" vertical="center"/>
    </xf>
    <xf numFmtId="43" fontId="15" fillId="0" borderId="0" xfId="1" applyFont="1" applyFill="1"/>
    <xf numFmtId="43" fontId="15" fillId="0" borderId="0" xfId="1" applyFont="1"/>
    <xf numFmtId="0" fontId="13" fillId="0" borderId="0" xfId="0" applyFont="1" applyAlignment="1">
      <alignment horizontal="left" vertical="center"/>
    </xf>
    <xf numFmtId="43" fontId="16" fillId="0" borderId="0" xfId="1" applyFont="1" applyFill="1"/>
    <xf numFmtId="43" fontId="16" fillId="0" borderId="0" xfId="1" applyFont="1"/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7" fillId="0" borderId="0" xfId="0" applyNumberFormat="1" applyFont="1" applyAlignment="1">
      <alignment horizontal="center" vertical="center"/>
    </xf>
    <xf numFmtId="43" fontId="18" fillId="0" borderId="0" xfId="1" applyFont="1" applyFill="1"/>
    <xf numFmtId="43" fontId="19" fillId="0" borderId="0" xfId="1" applyFont="1"/>
    <xf numFmtId="4" fontId="13" fillId="0" borderId="1" xfId="0" applyNumberFormat="1" applyFont="1" applyBorder="1" applyAlignment="1">
      <alignment horizontal="center" vertical="center"/>
    </xf>
    <xf numFmtId="43" fontId="20" fillId="0" borderId="0" xfId="1" applyFont="1" applyFill="1"/>
    <xf numFmtId="0" fontId="3" fillId="0" borderId="0" xfId="0" applyFont="1" applyAlignment="1">
      <alignment horizontal="left" vertical="center"/>
    </xf>
    <xf numFmtId="0" fontId="3" fillId="0" borderId="0" xfId="0" applyFont="1" applyBorder="1"/>
    <xf numFmtId="43" fontId="17" fillId="0" borderId="0" xfId="1" applyFont="1" applyAlignment="1">
      <alignment horizontal="center" vertical="center"/>
    </xf>
    <xf numFmtId="0" fontId="13" fillId="0" borderId="0" xfId="0" applyFont="1" applyAlignment="1">
      <alignment horizontal="left" vertical="center" indent="5"/>
    </xf>
    <xf numFmtId="164" fontId="13" fillId="0" borderId="1" xfId="0" applyNumberFormat="1" applyFont="1" applyBorder="1" applyAlignment="1">
      <alignment horizontal="center" vertical="center"/>
    </xf>
    <xf numFmtId="43" fontId="13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3" fillId="0" borderId="2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3" xfId="0" applyFont="1" applyBorder="1" applyAlignment="1">
      <alignment horizontal="center"/>
    </xf>
    <xf numFmtId="43" fontId="19" fillId="0" borderId="0" xfId="1" applyFont="1" applyFill="1"/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6" fillId="0" borderId="0" xfId="0" applyFont="1"/>
    <xf numFmtId="4" fontId="21" fillId="0" borderId="0" xfId="0" applyNumberFormat="1" applyFont="1"/>
    <xf numFmtId="0" fontId="22" fillId="0" borderId="0" xfId="0" applyFont="1" applyAlignment="1">
      <alignment horizontal="justify" vertical="center" wrapText="1"/>
    </xf>
    <xf numFmtId="43" fontId="23" fillId="0" borderId="0" xfId="1" applyFont="1" applyBorder="1" applyAlignment="1">
      <alignment horizontal="right" vertical="center" wrapText="1"/>
    </xf>
    <xf numFmtId="43" fontId="13" fillId="0" borderId="1" xfId="1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43" fontId="17" fillId="0" borderId="3" xfId="1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43" fontId="17" fillId="0" borderId="0" xfId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13" fillId="0" borderId="0" xfId="0" applyFont="1" applyAlignment="1">
      <alignment horizontal="left" vertical="center" wrapText="1"/>
    </xf>
    <xf numFmtId="43" fontId="17" fillId="0" borderId="0" xfId="1" applyFont="1" applyAlignment="1">
      <alignment horizontal="justify" vertical="center" wrapText="1"/>
    </xf>
    <xf numFmtId="0" fontId="16" fillId="0" borderId="0" xfId="0" applyFont="1" applyBorder="1" applyAlignment="1">
      <alignment vertical="center" wrapText="1"/>
    </xf>
    <xf numFmtId="43" fontId="3" fillId="0" borderId="0" xfId="1" applyFont="1" applyAlignment="1">
      <alignment vertical="center" wrapText="1"/>
    </xf>
    <xf numFmtId="43" fontId="24" fillId="0" borderId="0" xfId="0" applyNumberFormat="1" applyFont="1" applyBorder="1" applyAlignment="1">
      <alignment horizontal="center" vertical="center" wrapText="1"/>
    </xf>
    <xf numFmtId="43" fontId="13" fillId="0" borderId="3" xfId="1" applyFont="1" applyBorder="1" applyAlignment="1">
      <alignment horizontal="center" vertical="center" wrapText="1"/>
    </xf>
    <xf numFmtId="43" fontId="22" fillId="0" borderId="0" xfId="0" applyNumberFormat="1" applyFont="1" applyBorder="1" applyAlignment="1">
      <alignment horizontal="center" vertical="center" wrapText="1"/>
    </xf>
    <xf numFmtId="43" fontId="22" fillId="0" borderId="0" xfId="0" applyNumberFormat="1" applyFont="1" applyAlignment="1">
      <alignment horizontal="center" vertical="center" wrapText="1"/>
    </xf>
    <xf numFmtId="43" fontId="16" fillId="0" borderId="0" xfId="1" applyFont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43" fontId="24" fillId="0" borderId="0" xfId="0" applyNumberFormat="1" applyFont="1" applyAlignment="1">
      <alignment horizontal="center" vertical="center" wrapText="1"/>
    </xf>
    <xf numFmtId="41" fontId="22" fillId="0" borderId="0" xfId="1" applyNumberFormat="1" applyFont="1" applyAlignment="1">
      <alignment horizontal="center" vertical="center" wrapText="1"/>
    </xf>
    <xf numFmtId="43" fontId="16" fillId="0" borderId="0" xfId="0" applyNumberFormat="1" applyFont="1"/>
    <xf numFmtId="1" fontId="22" fillId="0" borderId="0" xfId="1" applyNumberFormat="1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2" borderId="0" xfId="0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13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 wrapText="1" indent="1"/>
    </xf>
    <xf numFmtId="43" fontId="26" fillId="0" borderId="0" xfId="0" applyNumberFormat="1" applyFont="1"/>
    <xf numFmtId="43" fontId="17" fillId="0" borderId="0" xfId="0" applyNumberFormat="1" applyFont="1" applyAlignment="1">
      <alignment horizontal="center" vertical="center" wrapText="1"/>
    </xf>
    <xf numFmtId="43" fontId="17" fillId="0" borderId="3" xfId="0" applyNumberFormat="1" applyFont="1" applyBorder="1" applyAlignment="1">
      <alignment horizontal="center" vertical="center" wrapText="1"/>
    </xf>
    <xf numFmtId="43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3" fontId="13" fillId="0" borderId="4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 indent="1"/>
    </xf>
    <xf numFmtId="0" fontId="17" fillId="0" borderId="0" xfId="0" applyFont="1" applyAlignment="1">
      <alignment horizontal="right" vertical="center" wrapText="1"/>
    </xf>
    <xf numFmtId="43" fontId="13" fillId="0" borderId="0" xfId="1" applyFont="1" applyAlignment="1">
      <alignment horizontal="center" vertical="center" wrapText="1"/>
    </xf>
    <xf numFmtId="43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 indent="1"/>
    </xf>
    <xf numFmtId="0" fontId="19" fillId="0" borderId="0" xfId="0" applyFont="1"/>
    <xf numFmtId="4" fontId="13" fillId="0" borderId="0" xfId="0" applyNumberFormat="1" applyFont="1" applyAlignment="1">
      <alignment horizontal="right" vertical="center" wrapText="1"/>
    </xf>
    <xf numFmtId="164" fontId="13" fillId="0" borderId="1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6" fillId="0" borderId="0" xfId="1" applyFont="1" applyAlignment="1">
      <alignment horizontal="right"/>
    </xf>
    <xf numFmtId="166" fontId="16" fillId="0" borderId="0" xfId="1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103415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844550</xdr:colOff>
      <xdr:row>68</xdr:row>
      <xdr:rowOff>146050</xdr:rowOff>
    </xdr:from>
    <xdr:to>
      <xdr:col>3</xdr:col>
      <xdr:colOff>946150</xdr:colOff>
      <xdr:row>76</xdr:row>
      <xdr:rowOff>155575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4125" y="10918825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103415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133350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666750</xdr:colOff>
      <xdr:row>46</xdr:row>
      <xdr:rowOff>190500</xdr:rowOff>
    </xdr:from>
    <xdr:to>
      <xdr:col>3</xdr:col>
      <xdr:colOff>1292225</xdr:colOff>
      <xdr:row>55</xdr:row>
      <xdr:rowOff>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7775" y="94011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76200</xdr:rowOff>
    </xdr:to>
    <xdr:pic>
      <xdr:nvPicPr>
        <xdr:cNvPr id="4" name="Imagen 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88900</xdr:colOff>
      <xdr:row>65</xdr:row>
      <xdr:rowOff>34925</xdr:rowOff>
    </xdr:from>
    <xdr:to>
      <xdr:col>2</xdr:col>
      <xdr:colOff>1203324</xdr:colOff>
      <xdr:row>69</xdr:row>
      <xdr:rowOff>168275</xdr:rowOff>
    </xdr:to>
    <xdr:pic>
      <xdr:nvPicPr>
        <xdr:cNvPr id="4" name="Picture 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2425" y="8836025"/>
          <a:ext cx="1114424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1590675</xdr:colOff>
      <xdr:row>2</xdr:row>
      <xdr:rowOff>47625</xdr:rowOff>
    </xdr:to>
    <xdr:pic>
      <xdr:nvPicPr>
        <xdr:cNvPr id="5" name="Imagen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3/Octubre%202023/Estados%20Financieros%20%20Octubre%20%20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3\Octubre%202023\Estados%20Financieros%20%20Octubre%20%20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Hoja4"/>
      <sheetName val="NOTAS 7 AL 48 "/>
      <sheetName val="NOTA PPE"/>
    </sheetNames>
    <sheetDataSet>
      <sheetData sheetId="0" refreshError="1"/>
      <sheetData sheetId="1" refreshError="1"/>
      <sheetData sheetId="2" refreshError="1">
        <row r="56">
          <cell r="B56">
            <v>15482054.109999996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7">
          <cell r="Q37">
            <v>49311043.300000004</v>
          </cell>
        </row>
      </sheetData>
      <sheetData sheetId="12" refreshError="1"/>
      <sheetData sheetId="13" refreshError="1"/>
      <sheetData sheetId="14" refreshError="1">
        <row r="21">
          <cell r="L21">
            <v>278311.5116666666</v>
          </cell>
        </row>
      </sheetData>
      <sheetData sheetId="15" refreshError="1">
        <row r="23">
          <cell r="D23">
            <v>2040008.88</v>
          </cell>
        </row>
      </sheetData>
      <sheetData sheetId="16" refreshError="1"/>
      <sheetData sheetId="17" refreshError="1">
        <row r="6">
          <cell r="Q6">
            <v>49295622.210000001</v>
          </cell>
        </row>
        <row r="7">
          <cell r="Q7">
            <v>2757172.61</v>
          </cell>
        </row>
        <row r="8">
          <cell r="Q8">
            <v>23229400.539999999</v>
          </cell>
        </row>
        <row r="9">
          <cell r="Q9">
            <v>3152373.66</v>
          </cell>
        </row>
        <row r="10">
          <cell r="Q10">
            <v>78434569.019999996</v>
          </cell>
        </row>
        <row r="14">
          <cell r="G14">
            <v>44543068.560000002</v>
          </cell>
        </row>
        <row r="15">
          <cell r="G15">
            <v>49373554.57</v>
          </cell>
        </row>
        <row r="16">
          <cell r="J16">
            <v>93916623.129999995</v>
          </cell>
        </row>
        <row r="23">
          <cell r="J23">
            <v>78434569.019999996</v>
          </cell>
        </row>
        <row r="24">
          <cell r="J24">
            <v>49295622.210000001</v>
          </cell>
        </row>
        <row r="83">
          <cell r="J83">
            <v>6258137.3099999996</v>
          </cell>
        </row>
        <row r="187">
          <cell r="H187">
            <v>555.28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16316107.37833333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64793097.410000004</v>
          </cell>
        </row>
      </sheetData>
      <sheetData sheetId="12" refreshError="1">
        <row r="19">
          <cell r="D19">
            <v>405961417.14999998</v>
          </cell>
        </row>
      </sheetData>
      <sheetData sheetId="13" refreshError="1">
        <row r="22">
          <cell r="C22">
            <v>140652174.12</v>
          </cell>
        </row>
      </sheetData>
      <sheetData sheetId="14" refreshError="1">
        <row r="21">
          <cell r="K21">
            <v>1318216.3400000001</v>
          </cell>
        </row>
      </sheetData>
      <sheetData sheetId="15" refreshError="1">
        <row r="21">
          <cell r="D21">
            <v>79127646.670000002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workbookViewId="0">
      <selection activeCell="F15" sqref="F15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6.42578125" style="6" bestFit="1" customWidth="1"/>
    <col min="5" max="6" width="18.5703125" style="5" bestFit="1" customWidth="1"/>
    <col min="7" max="7" width="14.42578125" style="5" bestFit="1" customWidth="1"/>
    <col min="8" max="8" width="16.85546875" style="5" bestFit="1" customWidth="1"/>
    <col min="9" max="9" width="16.28515625" style="5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1" spans="1:12" x14ac:dyDescent="0.25">
      <c r="A1" s="1"/>
      <c r="B1" s="2"/>
      <c r="C1" s="1"/>
      <c r="D1" s="80"/>
    </row>
    <row r="2" spans="1:12" x14ac:dyDescent="0.25">
      <c r="A2" s="1"/>
      <c r="B2" s="2"/>
      <c r="C2" s="1"/>
      <c r="D2" s="80"/>
    </row>
    <row r="3" spans="1:12" x14ac:dyDescent="0.25">
      <c r="A3" s="1"/>
      <c r="B3" s="2"/>
      <c r="C3" s="1"/>
      <c r="D3" s="80"/>
    </row>
    <row r="4" spans="1:12" ht="19.5" x14ac:dyDescent="0.25">
      <c r="A4" s="1"/>
      <c r="B4" s="7" t="s">
        <v>0</v>
      </c>
      <c r="C4" s="81"/>
      <c r="D4" s="80"/>
    </row>
    <row r="5" spans="1:12" ht="19.5" x14ac:dyDescent="0.25">
      <c r="A5" s="1"/>
      <c r="B5" s="9" t="s">
        <v>1</v>
      </c>
      <c r="C5" s="82"/>
      <c r="D5" s="80"/>
    </row>
    <row r="6" spans="1:12" ht="18.75" x14ac:dyDescent="0.25">
      <c r="B6" s="10"/>
      <c r="C6" s="83"/>
      <c r="D6" s="80"/>
    </row>
    <row r="7" spans="1:12" x14ac:dyDescent="0.25">
      <c r="A7" s="1"/>
      <c r="B7" s="12"/>
      <c r="C7" s="12"/>
      <c r="D7" s="80"/>
    </row>
    <row r="8" spans="1:12" ht="18" x14ac:dyDescent="0.25">
      <c r="A8" s="1"/>
      <c r="B8" s="14" t="s">
        <v>80</v>
      </c>
      <c r="C8" s="84"/>
      <c r="D8" s="80"/>
    </row>
    <row r="9" spans="1:12" ht="18" x14ac:dyDescent="0.25">
      <c r="A9" s="1"/>
      <c r="B9" s="14" t="s">
        <v>81</v>
      </c>
      <c r="C9" s="84"/>
      <c r="D9" s="80"/>
      <c r="L9" s="18"/>
    </row>
    <row r="10" spans="1:12" x14ac:dyDescent="0.25">
      <c r="A10" s="1"/>
      <c r="B10" s="12" t="s">
        <v>4</v>
      </c>
      <c r="C10" s="2"/>
      <c r="D10" s="80"/>
    </row>
    <row r="11" spans="1:12" x14ac:dyDescent="0.25">
      <c r="A11" s="1"/>
      <c r="B11" s="2"/>
      <c r="C11" s="85"/>
      <c r="D11" s="80"/>
    </row>
    <row r="12" spans="1:12" x14ac:dyDescent="0.25">
      <c r="A12" s="51"/>
      <c r="B12" s="51"/>
    </row>
    <row r="13" spans="1:12" ht="12.75" customHeight="1" x14ac:dyDescent="0.25">
      <c r="A13" s="86"/>
      <c r="B13" s="87"/>
    </row>
    <row r="14" spans="1:12" x14ac:dyDescent="0.25">
      <c r="A14" s="57" t="s">
        <v>82</v>
      </c>
      <c r="B14" s="86"/>
    </row>
    <row r="15" spans="1:12" x14ac:dyDescent="0.25">
      <c r="A15" s="57" t="s">
        <v>83</v>
      </c>
      <c r="B15" s="86"/>
    </row>
    <row r="16" spans="1:12" x14ac:dyDescent="0.25">
      <c r="A16" s="88" t="s">
        <v>84</v>
      </c>
      <c r="C16" s="89">
        <f>+'[2]Efectivo y Equivalente a efecti'!C25</f>
        <v>64793097.410000004</v>
      </c>
    </row>
    <row r="17" spans="1:4" x14ac:dyDescent="0.25">
      <c r="A17" s="88" t="s">
        <v>85</v>
      </c>
      <c r="C17" s="90">
        <v>0</v>
      </c>
    </row>
    <row r="18" spans="1:4" ht="31.5" x14ac:dyDescent="0.25">
      <c r="A18" s="88" t="s">
        <v>86</v>
      </c>
      <c r="C18" s="90">
        <v>0</v>
      </c>
    </row>
    <row r="19" spans="1:4" x14ac:dyDescent="0.25">
      <c r="A19" s="88" t="s">
        <v>87</v>
      </c>
      <c r="C19" s="89">
        <f>+'[2]Cuentas Por Cobrar'!D19</f>
        <v>405961417.14999998</v>
      </c>
    </row>
    <row r="20" spans="1:4" x14ac:dyDescent="0.25">
      <c r="A20" s="88" t="s">
        <v>88</v>
      </c>
      <c r="C20" s="89">
        <f>+[2]Inventario!C22</f>
        <v>140652174.12</v>
      </c>
    </row>
    <row r="21" spans="1:4" x14ac:dyDescent="0.25">
      <c r="A21" s="88" t="s">
        <v>89</v>
      </c>
      <c r="C21" s="60">
        <f>'[2]Pagos Anticipados '!K21</f>
        <v>1318216.3400000001</v>
      </c>
    </row>
    <row r="22" spans="1:4" x14ac:dyDescent="0.25">
      <c r="A22" s="88" t="s">
        <v>90</v>
      </c>
      <c r="C22" s="91">
        <v>0</v>
      </c>
    </row>
    <row r="23" spans="1:4" x14ac:dyDescent="0.25">
      <c r="A23" s="57" t="s">
        <v>91</v>
      </c>
      <c r="C23" s="92">
        <f>SUM(C16:C22)</f>
        <v>612724905.0200001</v>
      </c>
    </row>
    <row r="24" spans="1:4" x14ac:dyDescent="0.25">
      <c r="A24" s="57"/>
      <c r="C24" s="93"/>
    </row>
    <row r="25" spans="1:4" x14ac:dyDescent="0.25">
      <c r="A25" s="57" t="s">
        <v>92</v>
      </c>
      <c r="C25" s="94"/>
    </row>
    <row r="26" spans="1:4" x14ac:dyDescent="0.25">
      <c r="A26" s="88" t="s">
        <v>93</v>
      </c>
      <c r="C26" s="95">
        <v>0</v>
      </c>
    </row>
    <row r="27" spans="1:4" x14ac:dyDescent="0.25">
      <c r="A27" s="88" t="s">
        <v>94</v>
      </c>
      <c r="C27" s="95">
        <v>0</v>
      </c>
    </row>
    <row r="28" spans="1:4" x14ac:dyDescent="0.25">
      <c r="A28" s="88" t="s">
        <v>95</v>
      </c>
      <c r="C28" s="95">
        <v>0</v>
      </c>
    </row>
    <row r="29" spans="1:4" x14ac:dyDescent="0.25">
      <c r="A29" s="88" t="s">
        <v>96</v>
      </c>
      <c r="C29" s="95">
        <v>0</v>
      </c>
    </row>
    <row r="30" spans="1:4" x14ac:dyDescent="0.25">
      <c r="A30" s="88" t="s">
        <v>97</v>
      </c>
      <c r="C30" s="90">
        <f>+'[2]Activo Fijo'!D21</f>
        <v>79127646.670000002</v>
      </c>
      <c r="D30" s="18"/>
    </row>
    <row r="31" spans="1:4" x14ac:dyDescent="0.25">
      <c r="A31" s="88" t="s">
        <v>98</v>
      </c>
      <c r="C31" s="60">
        <f>+'[2]Pagos Anticipados '!K21</f>
        <v>1318216.3400000001</v>
      </c>
    </row>
    <row r="32" spans="1:4" x14ac:dyDescent="0.25">
      <c r="A32" s="88" t="s">
        <v>99</v>
      </c>
      <c r="C32" s="96">
        <v>0</v>
      </c>
    </row>
    <row r="33" spans="1:3" x14ac:dyDescent="0.25">
      <c r="A33" s="57" t="s">
        <v>100</v>
      </c>
      <c r="C33" s="92">
        <f>+'[2]Activo Fijo'!D21</f>
        <v>79127646.670000002</v>
      </c>
    </row>
    <row r="34" spans="1:3" x14ac:dyDescent="0.25">
      <c r="A34" s="57"/>
      <c r="C34" s="93"/>
    </row>
    <row r="35" spans="1:3" ht="16.5" thickBot="1" x14ac:dyDescent="0.3">
      <c r="A35" s="57" t="s">
        <v>101</v>
      </c>
      <c r="C35" s="97">
        <f>+C23+C33</f>
        <v>691852551.69000006</v>
      </c>
    </row>
    <row r="36" spans="1:3" ht="16.5" thickTop="1" x14ac:dyDescent="0.25">
      <c r="A36" s="98" t="s">
        <v>102</v>
      </c>
      <c r="C36" s="86"/>
    </row>
    <row r="37" spans="1:3" x14ac:dyDescent="0.25">
      <c r="A37" s="98"/>
      <c r="C37" s="99"/>
    </row>
    <row r="38" spans="1:3" x14ac:dyDescent="0.25">
      <c r="A38" s="88" t="s">
        <v>103</v>
      </c>
      <c r="C38" s="95">
        <v>0</v>
      </c>
    </row>
    <row r="39" spans="1:3" x14ac:dyDescent="0.25">
      <c r="A39" s="88" t="s">
        <v>104</v>
      </c>
      <c r="C39" s="90">
        <f>+'[3]Cuentas Por Pagar'!C15</f>
        <v>0</v>
      </c>
    </row>
    <row r="40" spans="1:3" x14ac:dyDescent="0.25">
      <c r="A40" s="88" t="s">
        <v>105</v>
      </c>
      <c r="C40" s="90">
        <v>0</v>
      </c>
    </row>
    <row r="41" spans="1:3" ht="31.5" x14ac:dyDescent="0.25">
      <c r="A41" s="88" t="s">
        <v>106</v>
      </c>
      <c r="C41" s="90">
        <v>0</v>
      </c>
    </row>
    <row r="42" spans="1:3" ht="31.5" x14ac:dyDescent="0.25">
      <c r="A42" s="88" t="s">
        <v>107</v>
      </c>
      <c r="C42" s="90">
        <v>0</v>
      </c>
    </row>
    <row r="43" spans="1:3" x14ac:dyDescent="0.25">
      <c r="A43" s="88" t="s">
        <v>108</v>
      </c>
      <c r="C43" s="69">
        <v>11481794.23</v>
      </c>
    </row>
    <row r="44" spans="1:3" ht="31.5" x14ac:dyDescent="0.25">
      <c r="A44" s="88" t="s">
        <v>109</v>
      </c>
      <c r="C44" s="90">
        <v>0</v>
      </c>
    </row>
    <row r="45" spans="1:3" x14ac:dyDescent="0.25">
      <c r="A45" s="88" t="s">
        <v>110</v>
      </c>
      <c r="C45" s="90">
        <v>0</v>
      </c>
    </row>
    <row r="46" spans="1:3" x14ac:dyDescent="0.25">
      <c r="A46" s="88" t="s">
        <v>111</v>
      </c>
      <c r="C46" s="91">
        <v>0</v>
      </c>
    </row>
    <row r="47" spans="1:3" x14ac:dyDescent="0.25">
      <c r="A47" s="57" t="s">
        <v>112</v>
      </c>
      <c r="C47" s="92">
        <f>SUM(C38:C46)</f>
        <v>11481794.23</v>
      </c>
    </row>
    <row r="48" spans="1:3" x14ac:dyDescent="0.25">
      <c r="A48" s="57"/>
      <c r="C48" s="93"/>
    </row>
    <row r="49" spans="1:4" x14ac:dyDescent="0.25">
      <c r="A49" s="57" t="s">
        <v>113</v>
      </c>
      <c r="C49" s="86"/>
    </row>
    <row r="50" spans="1:4" x14ac:dyDescent="0.25">
      <c r="A50" s="88" t="s">
        <v>114</v>
      </c>
      <c r="C50" s="60">
        <v>5327210.5199999996</v>
      </c>
    </row>
    <row r="51" spans="1:4" x14ac:dyDescent="0.25">
      <c r="A51" s="88" t="s">
        <v>115</v>
      </c>
      <c r="C51" s="95">
        <v>0</v>
      </c>
    </row>
    <row r="52" spans="1:4" x14ac:dyDescent="0.25">
      <c r="A52" s="88" t="s">
        <v>116</v>
      </c>
      <c r="C52" s="95">
        <v>0</v>
      </c>
    </row>
    <row r="53" spans="1:4" x14ac:dyDescent="0.25">
      <c r="A53" s="88" t="s">
        <v>117</v>
      </c>
      <c r="C53" s="60"/>
    </row>
    <row r="54" spans="1:4" ht="31.5" x14ac:dyDescent="0.25">
      <c r="A54" s="88" t="s">
        <v>118</v>
      </c>
      <c r="C54" s="95">
        <v>0</v>
      </c>
    </row>
    <row r="55" spans="1:4" x14ac:dyDescent="0.25">
      <c r="A55" s="88" t="s">
        <v>119</v>
      </c>
      <c r="C55" s="96">
        <v>0</v>
      </c>
    </row>
    <row r="56" spans="1:4" x14ac:dyDescent="0.25">
      <c r="A56" s="57" t="s">
        <v>120</v>
      </c>
      <c r="C56" s="100">
        <f>SUM(C50:C55)</f>
        <v>5327210.5199999996</v>
      </c>
    </row>
    <row r="57" spans="1:4" x14ac:dyDescent="0.25">
      <c r="A57" s="57"/>
      <c r="C57" s="93"/>
      <c r="D57" s="52"/>
    </row>
    <row r="58" spans="1:4" x14ac:dyDescent="0.25">
      <c r="A58" s="57" t="s">
        <v>121</v>
      </c>
      <c r="C58" s="101">
        <f>+C47+C56</f>
        <v>16809004.75</v>
      </c>
      <c r="D58" s="52"/>
    </row>
    <row r="59" spans="1:4" x14ac:dyDescent="0.25">
      <c r="A59" s="57"/>
      <c r="C59" s="93"/>
      <c r="D59" s="52"/>
    </row>
    <row r="60" spans="1:4" x14ac:dyDescent="0.25">
      <c r="A60" s="57" t="s">
        <v>122</v>
      </c>
      <c r="C60" s="86"/>
      <c r="D60" s="52"/>
    </row>
    <row r="61" spans="1:4" x14ac:dyDescent="0.25">
      <c r="A61" s="88" t="s">
        <v>123</v>
      </c>
      <c r="C61" s="90">
        <f>+'[3]Cambio de Patrimonio'!B17</f>
        <v>412502736.45999998</v>
      </c>
      <c r="D61" s="52"/>
    </row>
    <row r="62" spans="1:4" x14ac:dyDescent="0.25">
      <c r="A62" s="88" t="s">
        <v>124</v>
      </c>
      <c r="C62" s="95">
        <v>0</v>
      </c>
      <c r="D62" s="76"/>
    </row>
    <row r="63" spans="1:4" x14ac:dyDescent="0.25">
      <c r="A63" s="88" t="s">
        <v>23</v>
      </c>
      <c r="C63" s="43">
        <f>+'[2]Estado de Rend. Fianac. Mensual'!B35</f>
        <v>16316107.37833333</v>
      </c>
      <c r="D63" s="52"/>
    </row>
    <row r="64" spans="1:4" x14ac:dyDescent="0.25">
      <c r="A64" s="88" t="s">
        <v>125</v>
      </c>
      <c r="C64" s="90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</f>
        <v>246224703.0977</v>
      </c>
      <c r="D64" s="52"/>
    </row>
    <row r="65" spans="1:11" x14ac:dyDescent="0.25">
      <c r="A65" s="88" t="s">
        <v>26</v>
      </c>
      <c r="C65" s="96">
        <v>0</v>
      </c>
      <c r="D65" s="52"/>
    </row>
    <row r="66" spans="1:11" s="103" customFormat="1" x14ac:dyDescent="0.25">
      <c r="A66" s="102" t="s">
        <v>126</v>
      </c>
      <c r="C66" s="104">
        <f>SUM(C61:C65)</f>
        <v>675043546.93603325</v>
      </c>
      <c r="D66" s="52"/>
      <c r="E66" s="5"/>
      <c r="F66" s="5"/>
      <c r="G66" s="5"/>
      <c r="H66" s="5"/>
      <c r="I66" s="5"/>
      <c r="J66" s="35"/>
      <c r="K66" s="35"/>
    </row>
    <row r="67" spans="1:11" ht="31.5" x14ac:dyDescent="0.25">
      <c r="A67" s="57" t="s">
        <v>127</v>
      </c>
      <c r="C67" s="105">
        <f>SUM(C58+C66)</f>
        <v>691852551.68603325</v>
      </c>
      <c r="D67" s="76"/>
    </row>
    <row r="68" spans="1:11" x14ac:dyDescent="0.25">
      <c r="B68" s="106"/>
      <c r="C68" s="30"/>
      <c r="D68" s="52"/>
    </row>
    <row r="69" spans="1:11" x14ac:dyDescent="0.25">
      <c r="B69" s="5"/>
      <c r="C69" s="107"/>
      <c r="D69" s="52"/>
    </row>
    <row r="70" spans="1:11" x14ac:dyDescent="0.25">
      <c r="B70" s="5"/>
      <c r="C70" s="108"/>
      <c r="D70" s="52"/>
    </row>
    <row r="71" spans="1:11" x14ac:dyDescent="0.25">
      <c r="A71"/>
      <c r="B71" s="18"/>
      <c r="C71" s="30"/>
    </row>
    <row r="72" spans="1:11" x14ac:dyDescent="0.25">
      <c r="C72" s="30"/>
    </row>
    <row r="73" spans="1:11" x14ac:dyDescent="0.25">
      <c r="B73"/>
      <c r="C73" s="30"/>
    </row>
    <row r="74" spans="1:11" x14ac:dyDescent="0.25">
      <c r="A74" s="48" t="s">
        <v>27</v>
      </c>
      <c r="C74" s="30"/>
    </row>
    <row r="75" spans="1:11" x14ac:dyDescent="0.25">
      <c r="A75" s="50" t="s">
        <v>28</v>
      </c>
      <c r="C75" s="30"/>
    </row>
    <row r="76" spans="1:11" x14ac:dyDescent="0.25">
      <c r="C76" s="30"/>
    </row>
    <row r="77" spans="1:11" x14ac:dyDescent="0.25">
      <c r="C77" s="30"/>
    </row>
    <row r="78" spans="1:11" x14ac:dyDescent="0.25">
      <c r="C78" s="30"/>
    </row>
    <row r="79" spans="1:11" x14ac:dyDescent="0.25">
      <c r="C79" s="30"/>
    </row>
    <row r="80" spans="1:11" x14ac:dyDescent="0.25">
      <c r="C80" s="30"/>
    </row>
    <row r="81" spans="3:3" x14ac:dyDescent="0.25">
      <c r="C81" s="30"/>
    </row>
    <row r="82" spans="3:3" x14ac:dyDescent="0.25">
      <c r="C82" s="30"/>
    </row>
    <row r="1048576" spans="9:11" x14ac:dyDescent="0.25">
      <c r="I1048576" s="5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2">
    <mergeCell ref="A12:B12"/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D18" sqref="D18"/>
    </sheetView>
  </sheetViews>
  <sheetFormatPr baseColWidth="10" defaultColWidth="11.42578125" defaultRowHeight="15.75" x14ac:dyDescent="0.25"/>
  <cols>
    <col min="1" max="1" width="43.85546875" style="6" customWidth="1"/>
    <col min="2" max="2" width="22" style="6" bestFit="1" customWidth="1"/>
    <col min="3" max="3" width="18.7109375" style="23" customWidth="1"/>
    <col min="4" max="4" width="19.7109375" style="23" bestFit="1" customWidth="1"/>
    <col min="5" max="5" width="16.28515625" style="5" bestFit="1" customWidth="1"/>
    <col min="6" max="6" width="43.5703125" style="6" bestFit="1" customWidth="1"/>
    <col min="7" max="7" width="14.42578125" style="5" bestFit="1" customWidth="1"/>
    <col min="8" max="8" width="12.140625" style="5" bestFit="1" customWidth="1"/>
    <col min="9" max="11" width="11.5703125" style="5" bestFit="1" customWidth="1"/>
    <col min="12" max="16384" width="11.42578125" style="6"/>
  </cols>
  <sheetData>
    <row r="1" spans="1:12" x14ac:dyDescent="0.25">
      <c r="A1" s="1"/>
      <c r="B1" s="2"/>
      <c r="C1" s="3"/>
      <c r="D1" s="4"/>
    </row>
    <row r="2" spans="1:12" x14ac:dyDescent="0.25">
      <c r="A2" s="1"/>
      <c r="B2" s="2"/>
      <c r="C2" s="3"/>
      <c r="D2" s="4"/>
    </row>
    <row r="3" spans="1:12" x14ac:dyDescent="0.25">
      <c r="A3" s="1"/>
      <c r="B3" s="2"/>
      <c r="C3" s="3"/>
      <c r="D3" s="4"/>
    </row>
    <row r="4" spans="1:12" ht="19.5" x14ac:dyDescent="0.25">
      <c r="A4" s="1"/>
      <c r="B4" s="7" t="s">
        <v>0</v>
      </c>
      <c r="C4" s="8"/>
      <c r="D4" s="4"/>
    </row>
    <row r="5" spans="1:12" ht="19.5" x14ac:dyDescent="0.25">
      <c r="A5" s="1"/>
      <c r="B5" s="9" t="s">
        <v>1</v>
      </c>
      <c r="C5" s="8"/>
      <c r="D5" s="4"/>
    </row>
    <row r="6" spans="1:12" ht="18.75" x14ac:dyDescent="0.25">
      <c r="B6" s="10"/>
      <c r="C6" s="11"/>
      <c r="D6" s="4"/>
    </row>
    <row r="7" spans="1:12" x14ac:dyDescent="0.25">
      <c r="A7" s="1"/>
      <c r="B7" s="12"/>
      <c r="C7" s="13"/>
      <c r="D7" s="4"/>
    </row>
    <row r="8" spans="1:12" ht="18" x14ac:dyDescent="0.25">
      <c r="A8" s="1"/>
      <c r="B8" s="14" t="s">
        <v>2</v>
      </c>
      <c r="C8" s="15"/>
      <c r="D8" s="4"/>
    </row>
    <row r="9" spans="1:12" ht="18" x14ac:dyDescent="0.25">
      <c r="A9" s="16"/>
      <c r="B9" s="17" t="s">
        <v>3</v>
      </c>
      <c r="C9" s="15"/>
      <c r="D9" s="4"/>
      <c r="L9" s="18"/>
    </row>
    <row r="10" spans="1:12" x14ac:dyDescent="0.25">
      <c r="A10" s="16"/>
      <c r="B10" s="19" t="s">
        <v>4</v>
      </c>
      <c r="C10" s="20"/>
      <c r="D10" s="4"/>
      <c r="L10" s="18"/>
    </row>
    <row r="11" spans="1:12" x14ac:dyDescent="0.25">
      <c r="A11" s="16"/>
      <c r="B11" s="21"/>
      <c r="C11" s="22"/>
      <c r="D11" s="4"/>
      <c r="L11" s="18"/>
    </row>
    <row r="12" spans="1:12" x14ac:dyDescent="0.25">
      <c r="A12" s="51"/>
      <c r="B12" s="51"/>
      <c r="D12" s="24"/>
      <c r="L12" s="18"/>
    </row>
    <row r="13" spans="1:12" x14ac:dyDescent="0.25">
      <c r="B13" s="25"/>
      <c r="D13" s="26"/>
      <c r="E13" s="27"/>
    </row>
    <row r="14" spans="1:12" x14ac:dyDescent="0.25">
      <c r="A14" s="28" t="s">
        <v>5</v>
      </c>
      <c r="C14" s="26"/>
      <c r="D14" s="29"/>
      <c r="E14" s="30"/>
      <c r="L14" s="18"/>
    </row>
    <row r="15" spans="1:12" hidden="1" x14ac:dyDescent="0.25">
      <c r="A15" s="31" t="s">
        <v>6</v>
      </c>
      <c r="B15" s="32">
        <v>0</v>
      </c>
      <c r="C15" s="26"/>
      <c r="D15" s="29"/>
      <c r="E15" s="30"/>
    </row>
    <row r="16" spans="1:12" x14ac:dyDescent="0.25">
      <c r="A16" s="31" t="s">
        <v>7</v>
      </c>
      <c r="B16" s="33">
        <f>+'[1]Ejecucion Presupuestaria'!G15</f>
        <v>49373554.57</v>
      </c>
      <c r="C16" s="34">
        <f>+'[1]Ejecucion Presupuestaria'!G15</f>
        <v>49373554.57</v>
      </c>
      <c r="D16" s="29"/>
      <c r="E16" s="30"/>
      <c r="G16" s="35"/>
    </row>
    <row r="17" spans="1:5" x14ac:dyDescent="0.25">
      <c r="A17" s="31" t="s">
        <v>8</v>
      </c>
      <c r="B17" s="33">
        <f>+'[1]Ejecucion Presupuestaria'!G14</f>
        <v>44543068.560000002</v>
      </c>
      <c r="C17" s="34">
        <f>+'[1]Ejecucion Presupuestaria'!G14</f>
        <v>44543068.560000002</v>
      </c>
      <c r="D17" s="26">
        <v>42565466.799999997</v>
      </c>
      <c r="E17" s="30"/>
    </row>
    <row r="18" spans="1:5" x14ac:dyDescent="0.25">
      <c r="A18" s="31" t="s">
        <v>9</v>
      </c>
      <c r="B18" s="33">
        <f>+'[1]Ejecucion Presupuestaria'!J13</f>
        <v>0</v>
      </c>
      <c r="C18" s="34"/>
      <c r="D18" s="29"/>
      <c r="E18" s="30"/>
    </row>
    <row r="19" spans="1:5" x14ac:dyDescent="0.25">
      <c r="A19" s="28" t="s">
        <v>10</v>
      </c>
      <c r="B19" s="36">
        <f>SUM(B15:B18)</f>
        <v>93916623.129999995</v>
      </c>
      <c r="C19" s="37"/>
      <c r="D19" s="29"/>
      <c r="E19" s="30"/>
    </row>
    <row r="20" spans="1:5" x14ac:dyDescent="0.25">
      <c r="A20" s="38"/>
      <c r="B20" s="39"/>
      <c r="C20" s="34"/>
      <c r="D20" s="40"/>
      <c r="E20" s="30"/>
    </row>
    <row r="21" spans="1:5" x14ac:dyDescent="0.25">
      <c r="A21" s="41" t="s">
        <v>11</v>
      </c>
      <c r="C21" s="34"/>
      <c r="D21" s="29"/>
      <c r="E21" s="30"/>
    </row>
    <row r="22" spans="1:5" x14ac:dyDescent="0.25">
      <c r="A22" s="31" t="s">
        <v>12</v>
      </c>
      <c r="B22" s="40">
        <f>+'[1]Ejecucion Presupuestaria'!Q6</f>
        <v>49295622.210000001</v>
      </c>
      <c r="C22" s="34"/>
      <c r="D22" s="29"/>
      <c r="E22" s="30"/>
    </row>
    <row r="23" spans="1:5" x14ac:dyDescent="0.25">
      <c r="A23" s="31" t="s">
        <v>13</v>
      </c>
      <c r="B23" s="40"/>
      <c r="C23" s="34"/>
      <c r="D23" s="29"/>
      <c r="E23" s="30"/>
    </row>
    <row r="24" spans="1:5" x14ac:dyDescent="0.25">
      <c r="A24" s="31" t="s">
        <v>14</v>
      </c>
      <c r="B24" s="40">
        <f>+'[1]Ejecucion Presupuestaria'!Q8</f>
        <v>23229400.539999999</v>
      </c>
      <c r="C24" s="34"/>
      <c r="D24" s="29"/>
      <c r="E24" s="30"/>
    </row>
    <row r="25" spans="1:5" x14ac:dyDescent="0.25">
      <c r="A25" s="31" t="s">
        <v>15</v>
      </c>
      <c r="B25" s="40">
        <f>+'[1]Activo Fijo'!D23+'[1]Pagos Anticipados '!L21</f>
        <v>2318320.3916666666</v>
      </c>
      <c r="C25" s="34"/>
      <c r="D25" s="29"/>
      <c r="E25" s="30"/>
    </row>
    <row r="26" spans="1:5" x14ac:dyDescent="0.25">
      <c r="A26" s="31" t="s">
        <v>16</v>
      </c>
      <c r="B26" s="32"/>
      <c r="C26" s="34"/>
      <c r="D26" s="29"/>
      <c r="E26" s="30"/>
    </row>
    <row r="27" spans="1:5" x14ac:dyDescent="0.25">
      <c r="A27" s="31" t="s">
        <v>17</v>
      </c>
      <c r="B27" s="33">
        <f>+'[1]Ejecucion Presupuestaria'!Q7-B28</f>
        <v>2756617.33</v>
      </c>
      <c r="C27" s="34"/>
      <c r="D27" s="29"/>
      <c r="E27" s="30"/>
    </row>
    <row r="28" spans="1:5" x14ac:dyDescent="0.25">
      <c r="A28" s="31" t="s">
        <v>18</v>
      </c>
      <c r="B28" s="33">
        <f>+'[1]Ejecucion Presupuestaria'!H187</f>
        <v>555.28</v>
      </c>
      <c r="C28" s="34"/>
      <c r="D28" s="29"/>
      <c r="E28" s="30"/>
    </row>
    <row r="29" spans="1:5" x14ac:dyDescent="0.25">
      <c r="A29" s="28" t="s">
        <v>19</v>
      </c>
      <c r="B29" s="42">
        <f>SUM(B22:B28)</f>
        <v>77600515.751666665</v>
      </c>
      <c r="C29" s="37"/>
      <c r="D29" s="29"/>
      <c r="E29" s="30"/>
    </row>
    <row r="30" spans="1:5" x14ac:dyDescent="0.25">
      <c r="A30" s="38"/>
      <c r="B30" s="39"/>
      <c r="C30" s="34"/>
      <c r="D30" s="29"/>
      <c r="E30" s="30"/>
    </row>
    <row r="31" spans="1:5" x14ac:dyDescent="0.25">
      <c r="A31" s="31" t="s">
        <v>20</v>
      </c>
      <c r="B31" s="32" t="s">
        <v>21</v>
      </c>
      <c r="C31" s="34"/>
      <c r="D31" s="29"/>
      <c r="E31" s="30"/>
    </row>
    <row r="32" spans="1:5" x14ac:dyDescent="0.25">
      <c r="A32" s="38"/>
      <c r="C32" s="34"/>
      <c r="D32" s="29"/>
      <c r="E32" s="30"/>
    </row>
    <row r="33" spans="1:5" x14ac:dyDescent="0.25">
      <c r="A33" s="31" t="s">
        <v>22</v>
      </c>
      <c r="B33" s="32">
        <v>0</v>
      </c>
      <c r="C33" s="34">
        <f>+'[1]Ejecucion Presupuestaria'!Q9</f>
        <v>3152373.66</v>
      </c>
      <c r="D33" s="29"/>
      <c r="E33" s="30"/>
    </row>
    <row r="34" spans="1:5" x14ac:dyDescent="0.25">
      <c r="A34" s="38"/>
      <c r="C34" s="34">
        <f>+C32+C33</f>
        <v>3152373.66</v>
      </c>
      <c r="D34" s="29"/>
      <c r="E34" s="30"/>
    </row>
    <row r="35" spans="1:5" x14ac:dyDescent="0.25">
      <c r="A35" s="28" t="s">
        <v>23</v>
      </c>
      <c r="B35" s="43">
        <f>+B19-B29</f>
        <v>16316107.37833333</v>
      </c>
      <c r="C35" s="34">
        <f>+B35-'[1]Flujo de Efectivo Mensual'!B56</f>
        <v>834053.26833333448</v>
      </c>
      <c r="D35" s="29"/>
      <c r="E35" s="30"/>
    </row>
    <row r="36" spans="1:5" x14ac:dyDescent="0.25">
      <c r="A36" s="38"/>
      <c r="B36" s="39"/>
      <c r="C36" s="34"/>
      <c r="D36" s="29"/>
      <c r="E36" s="30"/>
    </row>
    <row r="37" spans="1:5" x14ac:dyDescent="0.25">
      <c r="A37" s="44" t="s">
        <v>24</v>
      </c>
      <c r="C37" s="34"/>
      <c r="D37" s="29"/>
      <c r="E37" s="30"/>
    </row>
    <row r="38" spans="1:5" x14ac:dyDescent="0.25">
      <c r="A38" s="31" t="s">
        <v>25</v>
      </c>
      <c r="B38" s="32">
        <v>0</v>
      </c>
      <c r="C38" s="34"/>
      <c r="D38" s="29"/>
      <c r="E38" s="30"/>
    </row>
    <row r="39" spans="1:5" x14ac:dyDescent="0.25">
      <c r="A39" s="31" t="s">
        <v>26</v>
      </c>
      <c r="B39" s="32">
        <v>0</v>
      </c>
      <c r="C39" s="34"/>
      <c r="D39" s="29"/>
      <c r="E39" s="30"/>
    </row>
    <row r="40" spans="1:5" ht="16.5" thickBot="1" x14ac:dyDescent="0.3">
      <c r="A40" s="45"/>
      <c r="B40" s="46">
        <v>0</v>
      </c>
      <c r="C40" s="34"/>
      <c r="D40" s="29"/>
      <c r="E40" s="30"/>
    </row>
    <row r="41" spans="1:5" ht="16.5" thickTop="1" x14ac:dyDescent="0.25">
      <c r="A41" s="38"/>
      <c r="C41" s="34"/>
      <c r="D41" s="29"/>
      <c r="E41" s="30"/>
    </row>
    <row r="42" spans="1:5" x14ac:dyDescent="0.25">
      <c r="A42" s="47"/>
      <c r="C42" s="34"/>
      <c r="D42" s="29"/>
      <c r="E42" s="30"/>
    </row>
    <row r="43" spans="1:5" x14ac:dyDescent="0.25">
      <c r="A43" s="47"/>
      <c r="C43" s="34"/>
      <c r="D43" s="29"/>
      <c r="E43" s="30"/>
    </row>
    <row r="44" spans="1:5" x14ac:dyDescent="0.25">
      <c r="A44" s="47"/>
      <c r="C44" s="34"/>
      <c r="D44" s="29"/>
      <c r="E44" s="30"/>
    </row>
    <row r="45" spans="1:5" x14ac:dyDescent="0.25">
      <c r="A45" s="47"/>
      <c r="C45" s="34"/>
      <c r="D45" s="29"/>
      <c r="E45" s="30"/>
    </row>
    <row r="46" spans="1:5" x14ac:dyDescent="0.25">
      <c r="C46" s="34"/>
      <c r="D46" s="29"/>
      <c r="E46" s="30"/>
    </row>
    <row r="47" spans="1:5" x14ac:dyDescent="0.25">
      <c r="A47" s="48" t="s">
        <v>27</v>
      </c>
      <c r="C47" s="49"/>
      <c r="D47" s="29"/>
      <c r="E47" s="30"/>
    </row>
    <row r="48" spans="1:5" x14ac:dyDescent="0.25">
      <c r="A48" s="50" t="s">
        <v>28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"/>
  <sheetViews>
    <sheetView topLeftCell="A10" workbookViewId="0">
      <selection activeCell="B15" sqref="B15"/>
    </sheetView>
  </sheetViews>
  <sheetFormatPr baseColWidth="10" defaultColWidth="11.42578125" defaultRowHeight="15.75" x14ac:dyDescent="0.25"/>
  <cols>
    <col min="1" max="1" width="58.7109375" style="6" customWidth="1"/>
    <col min="2" max="2" width="21.42578125" style="5" customWidth="1"/>
    <col min="3" max="3" width="18.85546875" style="52" customWidth="1"/>
    <col min="4" max="5" width="18.85546875" style="30" hidden="1" customWidth="1"/>
    <col min="6" max="6" width="18.5703125" style="5" bestFit="1" customWidth="1"/>
    <col min="7" max="7" width="17.42578125" style="5" bestFit="1" customWidth="1"/>
    <col min="8" max="8" width="18.5703125" style="5" bestFit="1" customWidth="1"/>
    <col min="9" max="9" width="14.42578125" style="5" bestFit="1" customWidth="1"/>
    <col min="10" max="10" width="17.42578125" style="5" bestFit="1" customWidth="1"/>
    <col min="11" max="12" width="13.28515625" style="5" bestFit="1" customWidth="1"/>
    <col min="13" max="13" width="14.42578125" style="5" bestFit="1" customWidth="1"/>
    <col min="14" max="16384" width="11.42578125" style="6"/>
  </cols>
  <sheetData>
    <row r="1" spans="1:9" x14ac:dyDescent="0.25">
      <c r="A1" s="51" t="s">
        <v>79</v>
      </c>
      <c r="B1" s="51"/>
      <c r="C1" s="51"/>
    </row>
    <row r="2" spans="1:9" x14ac:dyDescent="0.25">
      <c r="A2" s="51" t="s">
        <v>78</v>
      </c>
      <c r="B2" s="51"/>
      <c r="C2" s="51"/>
    </row>
    <row r="3" spans="1:9" x14ac:dyDescent="0.25">
      <c r="A3" s="51" t="s">
        <v>77</v>
      </c>
      <c r="B3" s="51"/>
      <c r="C3" s="51"/>
    </row>
    <row r="4" spans="1:9" x14ac:dyDescent="0.25">
      <c r="A4" s="51" t="s">
        <v>76</v>
      </c>
      <c r="B4" s="51"/>
      <c r="C4" s="51"/>
    </row>
    <row r="5" spans="1:9" x14ac:dyDescent="0.25">
      <c r="A5" s="79"/>
    </row>
    <row r="6" spans="1:9" x14ac:dyDescent="0.25">
      <c r="A6" s="79"/>
      <c r="G6" s="30"/>
      <c r="H6" s="30"/>
      <c r="I6" s="30"/>
    </row>
    <row r="7" spans="1:9" x14ac:dyDescent="0.25">
      <c r="A7" s="78" t="s">
        <v>75</v>
      </c>
      <c r="F7" s="30"/>
      <c r="G7" s="30"/>
      <c r="H7" s="30"/>
      <c r="I7" s="30"/>
    </row>
    <row r="8" spans="1:9" x14ac:dyDescent="0.25">
      <c r="A8" s="59" t="s">
        <v>74</v>
      </c>
      <c r="B8" s="60">
        <v>0</v>
      </c>
      <c r="C8" s="77"/>
      <c r="F8" s="30"/>
      <c r="G8" s="30"/>
      <c r="H8" s="30"/>
      <c r="I8" s="30"/>
    </row>
    <row r="9" spans="1:9" x14ac:dyDescent="0.25">
      <c r="A9" s="59" t="s">
        <v>73</v>
      </c>
      <c r="B9" s="60">
        <v>0</v>
      </c>
      <c r="C9" s="77"/>
      <c r="F9" s="30"/>
      <c r="G9" s="30"/>
      <c r="H9" s="30"/>
      <c r="I9" s="30"/>
    </row>
    <row r="10" spans="1:9" x14ac:dyDescent="0.25">
      <c r="A10" s="59"/>
      <c r="B10" s="60">
        <f>+'[1]Ejecucion Presupuestaria'!G15</f>
        <v>49373554.57</v>
      </c>
      <c r="C10" s="75"/>
      <c r="D10" s="30">
        <f>+'[1]Ejecucion Presupuestaria'!G15</f>
        <v>49373554.57</v>
      </c>
      <c r="E10" s="30">
        <f>+'[1]Ejecucion Presupuestaria'!J16</f>
        <v>93916623.129999995</v>
      </c>
      <c r="F10" s="30"/>
      <c r="G10" s="30"/>
      <c r="H10" s="30"/>
      <c r="I10" s="30"/>
    </row>
    <row r="11" spans="1:9" x14ac:dyDescent="0.25">
      <c r="A11" s="59" t="s">
        <v>72</v>
      </c>
      <c r="B11" s="60">
        <f>+D11</f>
        <v>44543068.560000002</v>
      </c>
      <c r="C11" s="75"/>
      <c r="D11" s="30">
        <f>+'[1]Ejecucion Presupuestaria'!G14</f>
        <v>44543068.560000002</v>
      </c>
      <c r="E11" s="30">
        <f>+'[1]Ejecucion Presupuestaria'!J23</f>
        <v>78434569.019999996</v>
      </c>
      <c r="G11" s="30"/>
      <c r="H11" s="30"/>
      <c r="I11" s="30"/>
    </row>
    <row r="12" spans="1:9" x14ac:dyDescent="0.25">
      <c r="A12" s="59" t="s">
        <v>71</v>
      </c>
      <c r="B12" s="60"/>
      <c r="C12" s="75"/>
      <c r="E12" s="30">
        <f>+E10-E11</f>
        <v>15482054.109999999</v>
      </c>
      <c r="F12" s="30"/>
      <c r="G12" s="30"/>
      <c r="H12" s="30"/>
      <c r="I12" s="30"/>
    </row>
    <row r="13" spans="1:9" x14ac:dyDescent="0.25">
      <c r="A13" s="59" t="s">
        <v>70</v>
      </c>
      <c r="B13" s="60"/>
      <c r="C13" s="75"/>
      <c r="E13" s="30">
        <f>+E12-B56</f>
        <v>0</v>
      </c>
      <c r="F13" s="30"/>
      <c r="G13" s="30"/>
      <c r="H13" s="30"/>
      <c r="I13" s="30"/>
    </row>
    <row r="14" spans="1:9" x14ac:dyDescent="0.25">
      <c r="A14" s="59" t="s">
        <v>69</v>
      </c>
      <c r="B14" s="60"/>
      <c r="C14" s="75"/>
      <c r="F14" s="30"/>
      <c r="G14" s="30"/>
      <c r="H14" s="30"/>
      <c r="I14" s="30"/>
    </row>
    <row r="15" spans="1:9" x14ac:dyDescent="0.25">
      <c r="A15" s="59" t="s">
        <v>41</v>
      </c>
      <c r="B15" s="60">
        <v>0</v>
      </c>
      <c r="C15" s="76"/>
      <c r="D15" s="30" t="e">
        <f>+'[1]Ejecucion Presupuestaria'!J13</f>
        <v>#REF!</v>
      </c>
      <c r="F15" s="30"/>
      <c r="G15" s="30"/>
      <c r="H15" s="30"/>
      <c r="I15" s="30"/>
    </row>
    <row r="16" spans="1:9" ht="31.5" x14ac:dyDescent="0.25">
      <c r="A16" s="59" t="s">
        <v>68</v>
      </c>
      <c r="B16" s="60">
        <v>0</v>
      </c>
      <c r="C16" s="75"/>
      <c r="F16" s="30"/>
      <c r="G16" s="30"/>
      <c r="H16" s="30"/>
      <c r="I16" s="30"/>
    </row>
    <row r="17" spans="1:9" x14ac:dyDescent="0.25">
      <c r="A17" s="59" t="s">
        <v>67</v>
      </c>
      <c r="B17" s="60">
        <f>+C17-D17</f>
        <v>-43037484.899999999</v>
      </c>
      <c r="C17" s="76"/>
      <c r="D17" s="30">
        <f>+'[1]Ejecucion Presupuestaria'!J24-'[1]Ejecucion Presupuestaria'!J83</f>
        <v>43037484.899999999</v>
      </c>
      <c r="F17" s="30"/>
      <c r="G17" s="30"/>
      <c r="H17" s="30"/>
      <c r="I17" s="30"/>
    </row>
    <row r="18" spans="1:9" x14ac:dyDescent="0.25">
      <c r="A18" s="59" t="s">
        <v>66</v>
      </c>
      <c r="B18" s="60">
        <f t="shared" ref="B18:B22" si="0">+C18-D18</f>
        <v>-6258137.3099999996</v>
      </c>
      <c r="C18" s="76"/>
      <c r="D18" s="30">
        <f>+'[1]Ejecucion Presupuestaria'!J83</f>
        <v>6258137.3099999996</v>
      </c>
      <c r="F18" s="30"/>
      <c r="G18" s="30"/>
      <c r="H18" s="30"/>
      <c r="I18" s="30"/>
    </row>
    <row r="19" spans="1:9" x14ac:dyDescent="0.25">
      <c r="A19" s="59" t="s">
        <v>65</v>
      </c>
      <c r="B19" s="60">
        <f t="shared" si="0"/>
        <v>0</v>
      </c>
      <c r="C19" s="75"/>
      <c r="F19" s="30"/>
      <c r="G19" s="30"/>
      <c r="H19" s="30"/>
      <c r="I19" s="30"/>
    </row>
    <row r="20" spans="1:9" x14ac:dyDescent="0.25">
      <c r="A20" s="59" t="s">
        <v>64</v>
      </c>
      <c r="B20" s="60">
        <f>+C20-D20</f>
        <v>-23229400.539999999</v>
      </c>
      <c r="C20" s="76"/>
      <c r="D20" s="30">
        <f>+'[1]Ejecucion Presupuestaria'!Q8</f>
        <v>23229400.539999999</v>
      </c>
      <c r="F20" s="30"/>
      <c r="G20" s="30"/>
      <c r="H20" s="30"/>
      <c r="I20" s="30"/>
    </row>
    <row r="21" spans="1:9" x14ac:dyDescent="0.25">
      <c r="A21" s="59" t="s">
        <v>63</v>
      </c>
      <c r="B21" s="60">
        <f t="shared" si="0"/>
        <v>0</v>
      </c>
      <c r="C21" s="75"/>
      <c r="F21" s="30"/>
      <c r="G21" s="30"/>
      <c r="H21" s="30"/>
      <c r="I21" s="30"/>
    </row>
    <row r="22" spans="1:9" x14ac:dyDescent="0.25">
      <c r="A22" s="59" t="s">
        <v>62</v>
      </c>
      <c r="B22" s="60">
        <f t="shared" si="0"/>
        <v>0</v>
      </c>
      <c r="C22" s="75"/>
      <c r="F22" s="30"/>
      <c r="G22" s="30"/>
      <c r="H22" s="30"/>
      <c r="I22" s="30"/>
    </row>
    <row r="23" spans="1:9" x14ac:dyDescent="0.25">
      <c r="A23" s="59" t="s">
        <v>48</v>
      </c>
      <c r="B23" s="60">
        <f>+C23-D23</f>
        <v>-2757172.61</v>
      </c>
      <c r="C23" s="75"/>
      <c r="D23" s="30">
        <f>'[1]Ejecucion Presupuestaria'!Q7</f>
        <v>2757172.61</v>
      </c>
      <c r="F23" s="30"/>
      <c r="G23" s="30"/>
      <c r="H23" s="30"/>
      <c r="I23" s="30"/>
    </row>
    <row r="24" spans="1:9" x14ac:dyDescent="0.25">
      <c r="A24" s="57" t="s">
        <v>61</v>
      </c>
      <c r="B24" s="56">
        <f>SUM(B8:B23)</f>
        <v>18634427.769999996</v>
      </c>
      <c r="C24" s="74"/>
      <c r="F24" s="30"/>
      <c r="G24" s="30"/>
      <c r="H24" s="30"/>
      <c r="I24" s="30"/>
    </row>
    <row r="25" spans="1:9" x14ac:dyDescent="0.25">
      <c r="A25" s="61"/>
      <c r="B25" s="65"/>
      <c r="C25" s="73"/>
      <c r="F25" s="30"/>
      <c r="G25" s="30"/>
      <c r="H25" s="30"/>
      <c r="I25" s="30"/>
    </row>
    <row r="26" spans="1:9" x14ac:dyDescent="0.25">
      <c r="A26" s="62" t="s">
        <v>60</v>
      </c>
      <c r="B26" s="63"/>
      <c r="C26" s="54"/>
      <c r="F26" s="30"/>
      <c r="G26" s="30"/>
      <c r="H26" s="30"/>
      <c r="I26" s="30"/>
    </row>
    <row r="27" spans="1:9" hidden="1" x14ac:dyDescent="0.25">
      <c r="A27" s="72" t="s">
        <v>59</v>
      </c>
      <c r="B27" s="60">
        <v>0</v>
      </c>
      <c r="C27" s="71"/>
      <c r="F27" s="30"/>
      <c r="G27" s="30"/>
      <c r="H27" s="30"/>
      <c r="I27" s="30"/>
    </row>
    <row r="28" spans="1:9" hidden="1" x14ac:dyDescent="0.25">
      <c r="A28" s="59" t="s">
        <v>58</v>
      </c>
      <c r="B28" s="60">
        <v>0</v>
      </c>
      <c r="C28" s="71"/>
      <c r="F28" s="30"/>
      <c r="G28" s="30"/>
      <c r="H28" s="30"/>
      <c r="I28" s="30"/>
    </row>
    <row r="29" spans="1:9" ht="31.5" hidden="1" x14ac:dyDescent="0.25">
      <c r="A29" s="59" t="s">
        <v>57</v>
      </c>
      <c r="B29" s="60">
        <v>0</v>
      </c>
      <c r="C29" s="71"/>
      <c r="F29" s="30"/>
      <c r="G29" s="30"/>
      <c r="H29" s="30"/>
      <c r="I29" s="30"/>
    </row>
    <row r="30" spans="1:9" ht="31.5" hidden="1" x14ac:dyDescent="0.25">
      <c r="A30" s="59" t="s">
        <v>56</v>
      </c>
      <c r="B30" s="60">
        <v>0</v>
      </c>
      <c r="C30" s="71"/>
      <c r="F30" s="30"/>
      <c r="G30" s="30"/>
      <c r="H30" s="30"/>
      <c r="I30" s="30"/>
    </row>
    <row r="31" spans="1:9" ht="31.5" hidden="1" x14ac:dyDescent="0.25">
      <c r="A31" s="59" t="s">
        <v>55</v>
      </c>
      <c r="B31" s="60">
        <v>0</v>
      </c>
      <c r="C31" s="71"/>
      <c r="F31" s="30"/>
      <c r="G31" s="30"/>
      <c r="H31" s="30"/>
      <c r="I31" s="30"/>
    </row>
    <row r="32" spans="1:9" hidden="1" x14ac:dyDescent="0.25">
      <c r="A32" s="59" t="s">
        <v>41</v>
      </c>
      <c r="B32" s="60">
        <v>0</v>
      </c>
      <c r="C32" s="71"/>
      <c r="F32" s="30"/>
      <c r="G32" s="30"/>
      <c r="H32" s="30"/>
      <c r="I32" s="30"/>
    </row>
    <row r="33" spans="1:9" x14ac:dyDescent="0.25">
      <c r="A33" s="59" t="s">
        <v>54</v>
      </c>
      <c r="B33" s="60">
        <f>+C33-D33</f>
        <v>-3152373.66</v>
      </c>
      <c r="D33" s="30">
        <f>+'[1]Ejecucion Presupuestaria'!Q9</f>
        <v>3152373.66</v>
      </c>
      <c r="F33" s="70"/>
      <c r="G33" s="70"/>
      <c r="H33" s="70"/>
      <c r="I33" s="30"/>
    </row>
    <row r="34" spans="1:9" ht="31.5" hidden="1" x14ac:dyDescent="0.25">
      <c r="A34" s="59" t="s">
        <v>53</v>
      </c>
      <c r="B34" s="60">
        <v>0</v>
      </c>
      <c r="C34" s="69"/>
      <c r="F34" s="30"/>
      <c r="G34" s="30"/>
      <c r="H34" s="30"/>
      <c r="I34" s="30"/>
    </row>
    <row r="35" spans="1:9" ht="31.5" hidden="1" x14ac:dyDescent="0.25">
      <c r="A35" s="59" t="s">
        <v>52</v>
      </c>
      <c r="B35" s="60">
        <v>0</v>
      </c>
      <c r="C35" s="69"/>
      <c r="F35" s="30"/>
      <c r="G35" s="30"/>
      <c r="H35" s="30"/>
      <c r="I35" s="30"/>
    </row>
    <row r="36" spans="1:9" ht="31.5" hidden="1" x14ac:dyDescent="0.25">
      <c r="A36" s="59" t="s">
        <v>51</v>
      </c>
      <c r="B36" s="60">
        <v>0</v>
      </c>
      <c r="C36" s="69"/>
      <c r="F36" s="30"/>
      <c r="G36" s="30"/>
      <c r="H36" s="30"/>
      <c r="I36" s="30"/>
    </row>
    <row r="37" spans="1:9" ht="31.5" hidden="1" x14ac:dyDescent="0.25">
      <c r="A37" s="59" t="s">
        <v>50</v>
      </c>
      <c r="B37" s="60">
        <v>0</v>
      </c>
      <c r="C37" s="69"/>
      <c r="F37" s="30"/>
      <c r="G37" s="30"/>
      <c r="H37" s="30"/>
      <c r="I37" s="30"/>
    </row>
    <row r="38" spans="1:9" hidden="1" x14ac:dyDescent="0.25">
      <c r="A38" s="59" t="s">
        <v>49</v>
      </c>
      <c r="B38" s="60">
        <v>0</v>
      </c>
      <c r="C38" s="69"/>
      <c r="F38" s="30"/>
      <c r="G38" s="30"/>
      <c r="H38" s="30"/>
      <c r="I38" s="30"/>
    </row>
    <row r="39" spans="1:9" hidden="1" x14ac:dyDescent="0.25">
      <c r="A39" s="59" t="s">
        <v>48</v>
      </c>
      <c r="B39" s="58">
        <v>0</v>
      </c>
      <c r="C39" s="68"/>
      <c r="F39" s="30"/>
      <c r="G39" s="30"/>
      <c r="H39" s="30"/>
      <c r="I39" s="30"/>
    </row>
    <row r="40" spans="1:9" x14ac:dyDescent="0.25">
      <c r="A40" s="62" t="s">
        <v>47</v>
      </c>
      <c r="B40" s="67">
        <f>SUM(B27:B39)</f>
        <v>-3152373.66</v>
      </c>
      <c r="C40" s="66"/>
      <c r="F40" s="30"/>
      <c r="G40" s="30"/>
      <c r="H40" s="30"/>
      <c r="I40" s="30"/>
    </row>
    <row r="41" spans="1:9" x14ac:dyDescent="0.25">
      <c r="A41" s="61"/>
      <c r="B41" s="65"/>
      <c r="C41" s="64"/>
      <c r="D41" s="30">
        <f>SUM(D17:D40)</f>
        <v>78434569.019999996</v>
      </c>
      <c r="F41" s="30"/>
      <c r="G41" s="30"/>
      <c r="H41" s="30"/>
      <c r="I41" s="30"/>
    </row>
    <row r="42" spans="1:9" x14ac:dyDescent="0.25">
      <c r="A42" s="62" t="s">
        <v>46</v>
      </c>
      <c r="B42" s="63"/>
      <c r="C42" s="54"/>
      <c r="D42" s="30">
        <f>+'[1]Ejecucion Presupuestaria'!Q10</f>
        <v>78434569.019999996</v>
      </c>
      <c r="E42" s="30">
        <f>+'[1]Ejecucion Presupuestaria'!J23</f>
        <v>78434569.019999996</v>
      </c>
      <c r="F42" s="30"/>
      <c r="G42" s="30"/>
      <c r="H42" s="30"/>
      <c r="I42" s="30"/>
    </row>
    <row r="43" spans="1:9" hidden="1" x14ac:dyDescent="0.25">
      <c r="A43" s="59" t="s">
        <v>45</v>
      </c>
      <c r="B43" s="60">
        <v>0</v>
      </c>
      <c r="C43" s="54"/>
      <c r="F43" s="30"/>
      <c r="G43" s="30"/>
      <c r="H43" s="30"/>
      <c r="I43" s="30"/>
    </row>
    <row r="44" spans="1:9" hidden="1" x14ac:dyDescent="0.25">
      <c r="A44" s="59" t="s">
        <v>44</v>
      </c>
      <c r="B44" s="60">
        <v>0</v>
      </c>
      <c r="C44" s="54"/>
      <c r="F44" s="30"/>
      <c r="G44" s="30"/>
      <c r="H44" s="30"/>
      <c r="I44" s="30"/>
    </row>
    <row r="45" spans="1:9" hidden="1" x14ac:dyDescent="0.25">
      <c r="A45" s="59" t="s">
        <v>43</v>
      </c>
      <c r="B45" s="60">
        <v>0</v>
      </c>
      <c r="C45" s="54"/>
      <c r="F45" s="30"/>
      <c r="G45" s="30"/>
      <c r="H45" s="30"/>
      <c r="I45" s="30"/>
    </row>
    <row r="46" spans="1:9" ht="31.5" hidden="1" x14ac:dyDescent="0.25">
      <c r="A46" s="59" t="s">
        <v>42</v>
      </c>
      <c r="B46" s="60">
        <v>0</v>
      </c>
      <c r="C46" s="54"/>
      <c r="F46" s="30"/>
      <c r="G46" s="30"/>
      <c r="H46" s="30"/>
      <c r="I46" s="30"/>
    </row>
    <row r="47" spans="1:9" hidden="1" x14ac:dyDescent="0.25">
      <c r="A47" s="59" t="s">
        <v>41</v>
      </c>
      <c r="B47" s="60">
        <v>0</v>
      </c>
      <c r="C47" s="54"/>
      <c r="F47" s="30"/>
      <c r="G47" s="30"/>
      <c r="H47" s="30"/>
      <c r="I47" s="30"/>
    </row>
    <row r="48" spans="1:9" ht="31.5" hidden="1" x14ac:dyDescent="0.25">
      <c r="A48" s="59" t="s">
        <v>40</v>
      </c>
      <c r="B48" s="60">
        <v>0</v>
      </c>
      <c r="C48" s="54"/>
      <c r="F48" s="30"/>
      <c r="G48" s="30"/>
      <c r="H48" s="30"/>
      <c r="I48" s="30"/>
    </row>
    <row r="49" spans="1:9" ht="31.5" hidden="1" x14ac:dyDescent="0.25">
      <c r="A49" s="59" t="s">
        <v>39</v>
      </c>
      <c r="B49" s="60">
        <v>0</v>
      </c>
      <c r="C49" s="54"/>
      <c r="F49" s="30"/>
      <c r="G49" s="30"/>
      <c r="H49" s="30"/>
      <c r="I49" s="30"/>
    </row>
    <row r="50" spans="1:9" hidden="1" x14ac:dyDescent="0.25">
      <c r="A50" s="59" t="s">
        <v>38</v>
      </c>
      <c r="B50" s="60">
        <v>0</v>
      </c>
      <c r="C50" s="54"/>
      <c r="F50" s="30"/>
      <c r="G50" s="30"/>
      <c r="H50" s="30"/>
      <c r="I50" s="30"/>
    </row>
    <row r="51" spans="1:9" hidden="1" x14ac:dyDescent="0.25">
      <c r="A51" s="59" t="s">
        <v>37</v>
      </c>
      <c r="B51" s="60">
        <v>0</v>
      </c>
      <c r="C51" s="54"/>
      <c r="F51" s="30"/>
      <c r="G51" s="30"/>
      <c r="H51" s="30"/>
      <c r="I51" s="30"/>
    </row>
    <row r="52" spans="1:9" ht="31.5" hidden="1" x14ac:dyDescent="0.25">
      <c r="A52" s="59" t="s">
        <v>36</v>
      </c>
      <c r="B52" s="60">
        <v>0</v>
      </c>
      <c r="C52" s="54"/>
      <c r="F52" s="30"/>
      <c r="G52" s="30"/>
      <c r="H52" s="30"/>
      <c r="I52" s="30"/>
    </row>
    <row r="53" spans="1:9" hidden="1" x14ac:dyDescent="0.25">
      <c r="A53" s="59" t="s">
        <v>35</v>
      </c>
      <c r="B53" s="58">
        <v>0</v>
      </c>
      <c r="C53" s="54"/>
      <c r="F53" s="30"/>
      <c r="G53" s="30"/>
      <c r="H53" s="30"/>
      <c r="I53" s="30"/>
    </row>
    <row r="54" spans="1:9" x14ac:dyDescent="0.25">
      <c r="A54" s="62" t="s">
        <v>34</v>
      </c>
      <c r="B54" s="56">
        <f>+B43+B44+B45+B46+B47-B48-B49-B50-B51-B52-B53</f>
        <v>0</v>
      </c>
      <c r="C54" s="54"/>
      <c r="D54" s="30">
        <f>+D41-D42</f>
        <v>0</v>
      </c>
      <c r="F54" s="30"/>
      <c r="G54" s="30"/>
      <c r="H54" s="30"/>
      <c r="I54" s="30"/>
    </row>
    <row r="55" spans="1:9" x14ac:dyDescent="0.25">
      <c r="A55" s="61"/>
      <c r="C55" s="54"/>
      <c r="D55" s="30">
        <f>+D10+D11+D12-D41</f>
        <v>15482054.109999999</v>
      </c>
      <c r="F55" s="30"/>
      <c r="G55" s="30"/>
      <c r="H55" s="30"/>
      <c r="I55" s="30"/>
    </row>
    <row r="56" spans="1:9" ht="31.5" x14ac:dyDescent="0.25">
      <c r="A56" s="59" t="s">
        <v>33</v>
      </c>
      <c r="B56" s="60">
        <f>+B24+B40</f>
        <v>15482054.109999996</v>
      </c>
      <c r="C56" s="54"/>
      <c r="E56" s="30">
        <f t="shared" ref="E56" si="1">+D56-B56</f>
        <v>-15482054.109999996</v>
      </c>
      <c r="F56" s="30"/>
      <c r="G56" s="30"/>
      <c r="H56" s="30"/>
      <c r="I56" s="30"/>
    </row>
    <row r="57" spans="1:9" x14ac:dyDescent="0.25">
      <c r="A57" s="59" t="s">
        <v>32</v>
      </c>
      <c r="B57" s="58">
        <f>+'[1]Efectivo y Equivalente a efecti'!Q37</f>
        <v>49311043.300000004</v>
      </c>
      <c r="C57" s="54"/>
      <c r="D57" s="30" t="s">
        <v>31</v>
      </c>
      <c r="F57" s="30"/>
      <c r="G57" s="30"/>
      <c r="H57" s="30"/>
      <c r="I57" s="30"/>
    </row>
    <row r="58" spans="1:9" x14ac:dyDescent="0.25">
      <c r="A58" s="57" t="s">
        <v>30</v>
      </c>
      <c r="B58" s="56">
        <f>B56+B57</f>
        <v>64793097.409999996</v>
      </c>
      <c r="C58" s="54"/>
      <c r="D58" s="30" t="s">
        <v>29</v>
      </c>
      <c r="F58" s="30"/>
      <c r="G58" s="30"/>
      <c r="H58" s="30"/>
      <c r="I58" s="30"/>
    </row>
    <row r="59" spans="1:9" x14ac:dyDescent="0.25">
      <c r="C59" s="54"/>
      <c r="E59" s="55"/>
      <c r="F59" s="30"/>
      <c r="G59" s="30"/>
      <c r="H59" s="30"/>
      <c r="I59" s="30"/>
    </row>
    <row r="60" spans="1:9" x14ac:dyDescent="0.25">
      <c r="B60" s="18"/>
      <c r="C60" s="54"/>
      <c r="D60" s="6"/>
      <c r="E60" s="53"/>
      <c r="F60" s="30"/>
      <c r="G60" s="30"/>
      <c r="H60" s="30"/>
      <c r="I60" s="30"/>
    </row>
    <row r="61" spans="1:9" x14ac:dyDescent="0.25">
      <c r="C61" s="54"/>
      <c r="E61" s="53"/>
      <c r="F61" s="30"/>
      <c r="G61" s="30"/>
      <c r="H61" s="30"/>
      <c r="I61" s="30"/>
    </row>
    <row r="62" spans="1:9" x14ac:dyDescent="0.25">
      <c r="C62" s="54"/>
      <c r="E62" s="53"/>
      <c r="F62" s="30"/>
      <c r="G62" s="30"/>
      <c r="H62" s="30"/>
      <c r="I62" s="30"/>
    </row>
    <row r="63" spans="1:9" x14ac:dyDescent="0.25">
      <c r="C63" s="54"/>
      <c r="E63" s="53"/>
      <c r="F63" s="30"/>
      <c r="G63" s="30"/>
      <c r="H63" s="30"/>
      <c r="I63" s="30"/>
    </row>
    <row r="64" spans="1:9" x14ac:dyDescent="0.25">
      <c r="B64" s="30"/>
      <c r="C64" s="54"/>
      <c r="E64" s="53"/>
      <c r="F64" s="30"/>
      <c r="G64" s="30"/>
      <c r="H64" s="30"/>
      <c r="I64" s="30"/>
    </row>
    <row r="65" spans="1:9" x14ac:dyDescent="0.25">
      <c r="F65" s="30"/>
      <c r="G65" s="30"/>
      <c r="H65" s="30"/>
      <c r="I65" s="30"/>
    </row>
    <row r="67" spans="1:9" x14ac:dyDescent="0.25">
      <c r="A67" s="48" t="s">
        <v>27</v>
      </c>
    </row>
    <row r="68" spans="1:9" x14ac:dyDescent="0.25">
      <c r="A68" s="50" t="s">
        <v>28</v>
      </c>
    </row>
  </sheetData>
  <mergeCells count="4">
    <mergeCell ref="A1:C1"/>
    <mergeCell ref="A2:C2"/>
    <mergeCell ref="A3:C3"/>
    <mergeCell ref="A4:C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BALANCE GENERAL</vt:lpstr>
      <vt:lpstr>ESTADO DE RENDIMIENTO</vt:lpstr>
      <vt:lpstr>ESTADO DE FLUJO DE EFECTIVO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2023-11-07T15:41:23Z</dcterms:created>
  <dcterms:modified xsi:type="dcterms:W3CDTF">2023-11-15T20:07:52Z</dcterms:modified>
</cp:coreProperties>
</file>