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2 - Diciembre\- PUBLICAR\Estadisticas Institucionales\"/>
    </mc:Choice>
  </mc:AlternateContent>
  <bookViews>
    <workbookView xWindow="0" yWindow="0" windowWidth="20490" windowHeight="7755"/>
  </bookViews>
  <sheets>
    <sheet name="INFORME PERSIO" sheetId="1" r:id="rId1"/>
  </sheets>
  <definedNames>
    <definedName name="_xlnm.Print_Area" localSheetId="0">'INFORME PERSIO'!$A$1:$N$51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16" i="1" l="1"/>
  <c r="I15" i="1"/>
  <c r="I14" i="1"/>
  <c r="I11" i="1"/>
  <c r="I12" i="1"/>
  <c r="I13" i="1"/>
  <c r="I9" i="1" l="1"/>
  <c r="I10" i="1"/>
  <c r="I8" i="1"/>
  <c r="A19" i="1" l="1"/>
  <c r="A18" i="1"/>
  <c r="A17" i="1"/>
  <c r="A16" i="1"/>
  <c r="A15" i="1"/>
  <c r="A14" i="1"/>
  <c r="A13" i="1"/>
  <c r="A12" i="1"/>
  <c r="A11" i="1"/>
  <c r="A10" i="1"/>
  <c r="A9" i="1"/>
  <c r="A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<sst xmlns="http://schemas.openxmlformats.org/spreadsheetml/2006/main" count="19" uniqueCount="19">
  <si>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</si>
  <si>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</si>
  <si>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</si>
  <si>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</si>
  <si>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</si>
  <si>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</si>
  <si>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</si>
  <si>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</si>
  <si>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</si>
  <si>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</si>
  <si>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</si>
  <si>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</si>
  <si>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</si>
  <si>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</si>
  <si>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</si>
  <si>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</si>
  <si>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</si>
  <si>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HOSPITALIZACIÓN</t>
  </si>
  <si>
    <t>INFORME POR MES  DE LAS DIFERENTES AREAS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</si>
</sst>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34A9E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7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165" fontId="1" fillId="0" borderId="11" xfId="1" applyNumberFormat="1" applyFont="1" applyFill="1" applyBorder="1" applyAlignment="1">
      <alignment horizontal="center"/>
    </xf>
    <xf numFmtId="165" fontId="1" fillId="0" borderId="1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85723</xdr:colOff>
      <xdr:row>0</xdr:row>
      <xdr:rowOff>19049</xdr:rowOff>
    </xdr:from>
    <xdr:to>
      <xdr:col>2</xdr:col>
      <xdr:colOff>486747</xdr:colOff>
      <xdr:row>3</xdr:row>
      <xdr:rowOff>130968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85723" y="19049"/>
          <a:ext cx="2341743" cy="707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466725</xdr:colOff>
      <xdr:row>28</xdr:row>
      <xdr:rowOff>47625</xdr:rowOff>
    </xdr:from>
    <xdr:ext cx="2855141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2C60CF2-46CA-570A-A7D9-E23719C978C4}"/>
            </a:ext>
          </a:extLst>
        </xdr:cNvPr>
        <xdr:cNvSpPr txBox="1"/>
      </xdr:nvSpPr>
      <xdr:spPr>
        <a:xfrm>
          <a:off x="4191000" y="6276975"/>
          <a:ext cx="2855141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______________________________________</a:t>
          </a:r>
        </a:p>
        <a:p>
          <a:pPr algn="ctr"/>
          <a:r>
            <a:rPr lang="es-DO" sz="1100" b="1"/>
            <a:t>COORDINADOR DE ESTADÍSTICAS</a:t>
          </a:r>
        </a:p>
        <a:p>
          <a:pPr algn="ctr"/>
          <a:r>
            <a:rPr lang="es-DO" sz="1100">
              <a:latin typeface="Times New Roman" panose="02020603050405020304" pitchFamily="18" charset="0"/>
              <a:cs typeface="Times New Roman" panose="02020603050405020304" pitchFamily="18" charset="0"/>
            </a:rPr>
            <a:t>Firma</a:t>
          </a:r>
          <a:r>
            <a:rPr lang="es-DO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y sello</a:t>
          </a:r>
          <a:endParaRPr lang="es-DO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</xdr:col>
      <xdr:colOff>361950</xdr:colOff>
      <xdr:row>27</xdr:row>
      <xdr:rowOff>180975</xdr:rowOff>
    </xdr:from>
    <xdr:ext cx="1619995" cy="31149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E0000F9F-8762-23EE-B8D3-561B4F6BAC60}"/>
            </a:ext>
          </a:extLst>
        </xdr:cNvPr>
        <xdr:cNvSpPr txBox="1"/>
      </xdr:nvSpPr>
      <xdr:spPr>
        <a:xfrm>
          <a:off x="4819650" y="6219825"/>
          <a:ext cx="161999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400" b="1"/>
            <a:t>VICTOR H.</a:t>
          </a:r>
          <a:r>
            <a:rPr lang="es-DO" sz="1400" b="1" baseline="0"/>
            <a:t> MEDINA</a:t>
          </a:r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10</xdr:col>
      <xdr:colOff>714375</xdr:colOff>
      <xdr:row>0</xdr:row>
      <xdr:rowOff>154781</xdr:rowOff>
    </xdr:from>
    <xdr:to>
      <xdr:col>12</xdr:col>
      <xdr:colOff>535781</xdr:colOff>
      <xdr:row>3</xdr:row>
      <xdr:rowOff>35718</xdr:rowOff>
    </xdr:to>
    <xdr:pic>
      <xdr:nvPicPr>
        <xdr:cNvPr id="9" name="Imagen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313" y="154781"/>
          <a:ext cx="1440656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zoomScale="80" zoomScaleNormal="80" workbookViewId="0">
      <selection activeCell="Q17" sqref="Q17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11.5703125" bestFit="1" customWidth="1"/>
    <col min="4" max="4" width="15.140625" bestFit="1" customWidth="1"/>
    <col min="5" max="5" width="11" customWidth="1"/>
    <col min="6" max="6" width="11.5703125" bestFit="1" customWidth="1"/>
    <col min="7" max="7" width="11" customWidth="1"/>
    <col min="8" max="8" width="13" bestFit="1" customWidth="1"/>
    <col min="9" max="9" width="15.42578125" customWidth="1"/>
    <col min="10" max="11" width="11.5703125" bestFit="1" customWidth="1"/>
    <col min="12" max="12" width="12.7109375" bestFit="1" customWidth="1"/>
    <col min="13" max="13" width="11.7109375" customWidth="1"/>
  </cols>
  <sheetData>
    <row r="1" spans="1:14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15.75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4" ht="15.75" x14ac:dyDescent="0.2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ht="21.75" customHeight="1" thickBot="1" x14ac:dyDescent="0.3">
      <c r="A5" s="38" t="s">
        <v>18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4" ht="20.25" customHeight="1" x14ac:dyDescent="0.25">
      <c r="A6" s="30" t="s">
        <v>3</v>
      </c>
      <c r="B6" s="32" t="s">
        <v>4</v>
      </c>
      <c r="C6" s="32" t="s">
        <v>5</v>
      </c>
      <c r="D6" s="32" t="s">
        <v>17</v>
      </c>
      <c r="E6" s="34" t="s">
        <v>6</v>
      </c>
      <c r="F6" s="34"/>
      <c r="G6" s="34"/>
      <c r="H6" s="34"/>
      <c r="I6" s="39" t="s">
        <v>7</v>
      </c>
      <c r="J6" s="39" t="s">
        <v>8</v>
      </c>
      <c r="K6" s="32" t="s">
        <v>9</v>
      </c>
      <c r="L6" s="32" t="s">
        <v>10</v>
      </c>
      <c r="M6" s="32" t="s">
        <v>11</v>
      </c>
    </row>
    <row r="7" spans="1:14" ht="21.75" customHeight="1" x14ac:dyDescent="0.25">
      <c r="A7" s="31"/>
      <c r="B7" s="33"/>
      <c r="C7" s="33"/>
      <c r="D7" s="33"/>
      <c r="E7" s="2" t="s">
        <v>12</v>
      </c>
      <c r="F7" s="2" t="s">
        <v>13</v>
      </c>
      <c r="G7" s="2" t="s">
        <v>14</v>
      </c>
      <c r="H7" s="2" t="s">
        <v>15</v>
      </c>
      <c r="I7" s="40"/>
      <c r="J7" s="40"/>
      <c r="K7" s="33"/>
      <c r="L7" s="33"/>
      <c r="M7" s="33"/>
    </row>
    <row r="8" spans="1:14" ht="18.75" customHeight="1" x14ac:dyDescent="0.25">
      <c r="A8" s="16" t="str">
        <f>UPPER(TEXT(DATE(2023,1,1),("mmmm-yyyy")))</f>
        <v>ENERO-2023</v>
      </c>
      <c r="B8" s="5">
        <v>8960</v>
      </c>
      <c r="C8" s="6">
        <v>3327</v>
      </c>
      <c r="D8" s="17">
        <v>664</v>
      </c>
      <c r="E8" s="21">
        <v>258</v>
      </c>
      <c r="F8" s="6">
        <v>305</v>
      </c>
      <c r="G8" s="6">
        <v>186</v>
      </c>
      <c r="H8" s="6">
        <v>30</v>
      </c>
      <c r="I8" s="27">
        <f>SUM(E8:H8)</f>
        <v>779</v>
      </c>
      <c r="J8" s="5">
        <v>825</v>
      </c>
      <c r="K8" s="6">
        <v>9950</v>
      </c>
      <c r="L8" s="6">
        <v>48915</v>
      </c>
      <c r="M8" s="7">
        <v>15162</v>
      </c>
      <c r="N8" s="3"/>
    </row>
    <row r="9" spans="1:14" ht="18.75" customHeight="1" x14ac:dyDescent="0.25">
      <c r="A9" s="25" t="str">
        <f>UPPER(TEXT(DATE(2023,2,1),("mmmm-yyyy")))</f>
        <v>FEBRERO-2023</v>
      </c>
      <c r="B9" s="8">
        <v>10049</v>
      </c>
      <c r="C9" s="9">
        <v>3316</v>
      </c>
      <c r="D9" s="18">
        <v>754</v>
      </c>
      <c r="E9" s="22">
        <v>328</v>
      </c>
      <c r="F9" s="9">
        <v>297</v>
      </c>
      <c r="G9" s="9">
        <v>144</v>
      </c>
      <c r="H9" s="9">
        <v>35</v>
      </c>
      <c r="I9" s="28">
        <f t="shared" ref="I9:I19" si="0">SUM(E9:H9)</f>
        <v>804</v>
      </c>
      <c r="J9" s="8">
        <v>767</v>
      </c>
      <c r="K9" s="9">
        <v>10291</v>
      </c>
      <c r="L9" s="9">
        <v>61131</v>
      </c>
      <c r="M9" s="10">
        <v>17188</v>
      </c>
      <c r="N9" s="3"/>
    </row>
    <row r="10" spans="1:14" ht="18.75" customHeight="1" x14ac:dyDescent="0.25">
      <c r="A10" s="25" t="str">
        <f>UPPER(TEXT(DATE(2023,3,1),("mmmm-yyyy")))</f>
        <v>MARZO-2023</v>
      </c>
      <c r="B10" s="8">
        <v>9142</v>
      </c>
      <c r="C10" s="9">
        <v>3023</v>
      </c>
      <c r="D10" s="18">
        <v>722</v>
      </c>
      <c r="E10" s="22">
        <v>267</v>
      </c>
      <c r="F10" s="9">
        <v>294</v>
      </c>
      <c r="G10" s="9">
        <v>155</v>
      </c>
      <c r="H10" s="9">
        <v>20</v>
      </c>
      <c r="I10" s="28">
        <f t="shared" si="0"/>
        <v>736</v>
      </c>
      <c r="J10" s="8">
        <v>816</v>
      </c>
      <c r="K10" s="9">
        <v>9850</v>
      </c>
      <c r="L10" s="9">
        <v>50253</v>
      </c>
      <c r="M10" s="10">
        <v>15093</v>
      </c>
      <c r="N10" s="3"/>
    </row>
    <row r="11" spans="1:14" ht="18.75" customHeight="1" x14ac:dyDescent="0.25">
      <c r="A11" s="25" t="str">
        <f>UPPER(TEXT(DATE(2023,4,1),("mmmm-yyyy")))</f>
        <v>ABRIL-2023</v>
      </c>
      <c r="B11" s="8">
        <v>9139</v>
      </c>
      <c r="C11" s="9">
        <v>3408</v>
      </c>
      <c r="D11" s="18">
        <v>749</v>
      </c>
      <c r="E11" s="22">
        <v>275</v>
      </c>
      <c r="F11" s="9">
        <v>342</v>
      </c>
      <c r="G11" s="9">
        <v>203</v>
      </c>
      <c r="H11" s="9">
        <v>32</v>
      </c>
      <c r="I11" s="28">
        <f t="shared" si="0"/>
        <v>852</v>
      </c>
      <c r="J11" s="8">
        <v>911</v>
      </c>
      <c r="K11" s="9">
        <v>10675</v>
      </c>
      <c r="L11" s="9">
        <v>51977</v>
      </c>
      <c r="M11" s="10">
        <v>16606</v>
      </c>
      <c r="N11" s="3"/>
    </row>
    <row r="12" spans="1:14" ht="18.75" customHeight="1" x14ac:dyDescent="0.25">
      <c r="A12" s="25" t="str">
        <f>UPPER(TEXT(DATE(2023,5,1),("mmmm-yyyy")))</f>
        <v>MAYO-2023</v>
      </c>
      <c r="B12" s="8">
        <v>10015</v>
      </c>
      <c r="C12" s="9">
        <v>3226</v>
      </c>
      <c r="D12" s="18">
        <v>723</v>
      </c>
      <c r="E12" s="22">
        <v>286</v>
      </c>
      <c r="F12" s="9">
        <v>314</v>
      </c>
      <c r="G12" s="9">
        <v>169</v>
      </c>
      <c r="H12" s="9">
        <v>23</v>
      </c>
      <c r="I12" s="28">
        <f t="shared" si="0"/>
        <v>792</v>
      </c>
      <c r="J12" s="8">
        <v>854</v>
      </c>
      <c r="K12" s="9">
        <v>10614</v>
      </c>
      <c r="L12" s="9">
        <v>56288</v>
      </c>
      <c r="M12" s="10">
        <v>15860</v>
      </c>
      <c r="N12" s="3"/>
    </row>
    <row r="13" spans="1:14" ht="18.75" customHeight="1" x14ac:dyDescent="0.25">
      <c r="A13" s="25" t="str">
        <f>UPPER(TEXT(DATE(2023,6,1),("mmmm-yyyy")))</f>
        <v>JUNIO-2023</v>
      </c>
      <c r="B13" s="8">
        <v>9460</v>
      </c>
      <c r="C13" s="9">
        <v>3648</v>
      </c>
      <c r="D13" s="18">
        <v>743</v>
      </c>
      <c r="E13" s="22">
        <v>240</v>
      </c>
      <c r="F13" s="9">
        <v>328</v>
      </c>
      <c r="G13" s="9">
        <v>197</v>
      </c>
      <c r="H13" s="9">
        <v>25</v>
      </c>
      <c r="I13" s="28">
        <f t="shared" si="0"/>
        <v>790</v>
      </c>
      <c r="J13" s="8">
        <v>911</v>
      </c>
      <c r="K13" s="9">
        <v>10869</v>
      </c>
      <c r="L13" s="9">
        <v>49309</v>
      </c>
      <c r="M13" s="10">
        <v>18219</v>
      </c>
      <c r="N13" s="3"/>
    </row>
    <row r="14" spans="1:14" ht="18.75" customHeight="1" x14ac:dyDescent="0.25">
      <c r="A14" s="25" t="str">
        <f>UPPER(TEXT(DATE(2023,7,1),("mmmm-yyyy")))</f>
        <v>JULIO-2023</v>
      </c>
      <c r="B14" s="8">
        <v>9952</v>
      </c>
      <c r="C14" s="9">
        <v>3588</v>
      </c>
      <c r="D14" s="18">
        <v>833</v>
      </c>
      <c r="E14" s="22">
        <v>306</v>
      </c>
      <c r="F14" s="9">
        <v>351</v>
      </c>
      <c r="G14" s="9">
        <v>140</v>
      </c>
      <c r="H14" s="9">
        <v>27</v>
      </c>
      <c r="I14" s="10">
        <f t="shared" si="0"/>
        <v>824</v>
      </c>
      <c r="J14" s="8">
        <v>897</v>
      </c>
      <c r="K14" s="9">
        <v>11190</v>
      </c>
      <c r="L14" s="9">
        <v>49810</v>
      </c>
      <c r="M14" s="10">
        <v>17157</v>
      </c>
      <c r="N14" s="3"/>
    </row>
    <row r="15" spans="1:14" ht="18.75" customHeight="1" x14ac:dyDescent="0.25">
      <c r="A15" s="25" t="str">
        <f>UPPER(TEXT(DATE(2023,8,1),("mmmm-yyyy")))</f>
        <v>AGOSTO-2023</v>
      </c>
      <c r="B15" s="8">
        <v>8589</v>
      </c>
      <c r="C15" s="9">
        <v>3797</v>
      </c>
      <c r="D15" s="18">
        <v>750</v>
      </c>
      <c r="E15" s="22">
        <v>243</v>
      </c>
      <c r="F15" s="9">
        <v>289</v>
      </c>
      <c r="G15" s="9">
        <v>192</v>
      </c>
      <c r="H15" s="9">
        <v>22</v>
      </c>
      <c r="I15" s="10">
        <f t="shared" si="0"/>
        <v>746</v>
      </c>
      <c r="J15" s="8">
        <v>963</v>
      </c>
      <c r="K15" s="9">
        <v>11397</v>
      </c>
      <c r="L15" s="9">
        <v>44945</v>
      </c>
      <c r="M15" s="10">
        <v>18420</v>
      </c>
      <c r="N15" s="3"/>
    </row>
    <row r="16" spans="1:14" ht="18.75" customHeight="1" x14ac:dyDescent="0.25">
      <c r="A16" s="25" t="str">
        <f>UPPER(TEXT(DATE(2023,9,1),("mmmm-yyyy")))</f>
        <v>SEPTIEMBRE-2023</v>
      </c>
      <c r="B16" s="8">
        <v>10721</v>
      </c>
      <c r="C16" s="9">
        <v>3858</v>
      </c>
      <c r="D16" s="18">
        <v>857</v>
      </c>
      <c r="E16" s="22">
        <v>337</v>
      </c>
      <c r="F16" s="9">
        <v>334</v>
      </c>
      <c r="G16" s="9">
        <v>157</v>
      </c>
      <c r="H16" s="9">
        <v>31</v>
      </c>
      <c r="I16" s="23">
        <f t="shared" si="0"/>
        <v>859</v>
      </c>
      <c r="J16" s="8">
        <v>1087</v>
      </c>
      <c r="K16" s="9">
        <v>12239</v>
      </c>
      <c r="L16" s="9">
        <v>48817</v>
      </c>
      <c r="M16" s="10">
        <v>18713</v>
      </c>
      <c r="N16" s="3"/>
    </row>
    <row r="17" spans="1:14" ht="18.75" customHeight="1" x14ac:dyDescent="0.25">
      <c r="A17" s="25" t="str">
        <f>UPPER(TEXT(DATE(2023,10,1),("mmmm-yyyy")))</f>
        <v>OCTUBRE-2023</v>
      </c>
      <c r="B17" s="8">
        <v>11657</v>
      </c>
      <c r="C17" s="9">
        <v>3435</v>
      </c>
      <c r="D17" s="18">
        <v>888</v>
      </c>
      <c r="E17" s="22">
        <v>359</v>
      </c>
      <c r="F17" s="9">
        <v>373</v>
      </c>
      <c r="G17" s="9">
        <v>212</v>
      </c>
      <c r="H17" s="9">
        <v>27</v>
      </c>
      <c r="I17" s="23">
        <f t="shared" si="0"/>
        <v>971</v>
      </c>
      <c r="J17" s="8">
        <v>1050</v>
      </c>
      <c r="K17" s="9">
        <v>12606</v>
      </c>
      <c r="L17" s="9">
        <v>54421</v>
      </c>
      <c r="M17" s="10">
        <v>18940</v>
      </c>
      <c r="N17" s="3"/>
    </row>
    <row r="18" spans="1:14" ht="18.75" customHeight="1" x14ac:dyDescent="0.25">
      <c r="A18" s="25" t="str">
        <f>UPPER(TEXT(DATE(2023,11,1),("mmmm-yyyy")))</f>
        <v>NOVIEMBRE-2023</v>
      </c>
      <c r="B18" s="8">
        <v>10174</v>
      </c>
      <c r="C18" s="9">
        <v>3122</v>
      </c>
      <c r="D18" s="18">
        <v>888</v>
      </c>
      <c r="E18" s="22">
        <v>312</v>
      </c>
      <c r="F18" s="9">
        <v>377</v>
      </c>
      <c r="G18" s="9">
        <v>262</v>
      </c>
      <c r="H18" s="9">
        <v>32</v>
      </c>
      <c r="I18" s="23">
        <f t="shared" si="0"/>
        <v>983</v>
      </c>
      <c r="J18" s="8">
        <v>931</v>
      </c>
      <c r="K18" s="9">
        <v>11284</v>
      </c>
      <c r="L18" s="9">
        <v>46768</v>
      </c>
      <c r="M18" s="10">
        <v>18940</v>
      </c>
      <c r="N18" s="3"/>
    </row>
    <row r="19" spans="1:14" ht="18.75" customHeight="1" x14ac:dyDescent="0.25">
      <c r="A19" s="26" t="str">
        <f>UPPER(TEXT(DATE(2023,12,1),("mmmm-yyyy")))</f>
        <v>DICIEMBRE-2023</v>
      </c>
      <c r="B19" s="11">
        <v>9125</v>
      </c>
      <c r="C19" s="12">
        <v>3342</v>
      </c>
      <c r="D19" s="19">
        <v>827</v>
      </c>
      <c r="E19" s="24">
        <v>310</v>
      </c>
      <c r="F19" s="12">
        <v>268</v>
      </c>
      <c r="G19" s="12">
        <v>277</v>
      </c>
      <c r="H19" s="12">
        <v>26</v>
      </c>
      <c r="I19" s="23">
        <f t="shared" si="0"/>
        <v>881</v>
      </c>
      <c r="J19" s="11">
        <v>1050</v>
      </c>
      <c r="K19" s="12">
        <v>10527</v>
      </c>
      <c r="L19" s="12">
        <v>41800</v>
      </c>
      <c r="M19" s="13">
        <v>19363</v>
      </c>
      <c r="N19" s="3"/>
    </row>
    <row r="20" spans="1:14" ht="20.25" customHeight="1" thickBot="1" x14ac:dyDescent="0.3">
      <c r="A20" s="4" t="s">
        <v>16</v>
      </c>
      <c r="B20" s="14">
        <f>SUM(B8:B19)</f>
        <v>116983</v>
      </c>
      <c r="C20" s="15">
        <f>SUM(C8:C19)</f>
        <v>41090</v>
      </c>
      <c r="D20" s="20">
        <f t="shared" ref="D20:M20" si="1">SUM(D8:D19)</f>
        <v>9398</v>
      </c>
      <c r="E20" s="15">
        <f t="shared" si="1"/>
        <v>3521</v>
      </c>
      <c r="F20" s="15">
        <f t="shared" si="1"/>
        <v>3872</v>
      </c>
      <c r="G20" s="15">
        <f t="shared" si="1"/>
        <v>2294</v>
      </c>
      <c r="H20" s="15">
        <f t="shared" si="1"/>
        <v>330</v>
      </c>
      <c r="I20" s="15">
        <f t="shared" si="1"/>
        <v>10017</v>
      </c>
      <c r="J20" s="14">
        <f t="shared" si="1"/>
        <v>11062</v>
      </c>
      <c r="K20" s="15">
        <f t="shared" si="1"/>
        <v>131492</v>
      </c>
      <c r="L20" s="15">
        <f t="shared" si="1"/>
        <v>604434</v>
      </c>
      <c r="M20" s="15">
        <f t="shared" si="1"/>
        <v>209661</v>
      </c>
    </row>
    <row r="21" spans="1:14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</row>
    <row r="27" spans="1:14" x14ac:dyDescent="0.25">
      <c r="D27" s="29"/>
      <c r="E27" s="29"/>
      <c r="F27" s="29"/>
    </row>
    <row r="28" spans="1:14" x14ac:dyDescent="0.25">
      <c r="D28" s="29"/>
      <c r="E28" s="29"/>
      <c r="F28" s="29"/>
    </row>
  </sheetData>
  <mergeCells count="17">
    <mergeCell ref="I6:I7"/>
    <mergeCell ref="J6:J7"/>
    <mergeCell ref="K6:K7"/>
    <mergeCell ref="L6:L7"/>
    <mergeCell ref="M6:M7"/>
    <mergeCell ref="A1:M1"/>
    <mergeCell ref="A2:M2"/>
    <mergeCell ref="A3:M3"/>
    <mergeCell ref="A4:M4"/>
    <mergeCell ref="A5:M5"/>
    <mergeCell ref="D27:F27"/>
    <mergeCell ref="D28:F28"/>
    <mergeCell ref="A6:A7"/>
    <mergeCell ref="B6:B7"/>
    <mergeCell ref="C6:C7"/>
    <mergeCell ref="D6:D7"/>
    <mergeCell ref="E6:H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PERSIO</vt:lpstr>
      <vt:lpstr>'INFORME PERSIO'!Área_de_impresión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2024-01-12T20:22:05Z</cp:lastPrinted>
  <dcterms:created xsi:type="dcterms:W3CDTF">2019-12-03T15:12:20Z</dcterms:created>
  <dcterms:modified xsi:type="dcterms:W3CDTF">2024-01-12T20:25:24Z</dcterms:modified>
</cp:coreProperties>
</file>